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Sample" sheetId="1" r:id="rId1"/>
    <sheet name="Sheet1" sheetId="2" r:id="rId2"/>
    <sheet name="Sheet2" sheetId="3" r:id="rId3"/>
  </sheets>
  <definedNames>
    <definedName name="_xlnm._FilterDatabase" localSheetId="1" hidden="1">'Sheet1'!$A$2:$BL$42</definedName>
    <definedName name="PP">'Sheet1'!$D$51:$T$95</definedName>
    <definedName name="_xlnm.Print_Area" localSheetId="0">'Sample'!$E$1:$BN$63</definedName>
  </definedNames>
  <calcPr fullCalcOnLoad="1"/>
</workbook>
</file>

<file path=xl/comments1.xml><?xml version="1.0" encoding="utf-8"?>
<comments xmlns="http://schemas.openxmlformats.org/spreadsheetml/2006/main">
  <authors>
    <author>Chris Forth</author>
  </authors>
  <commentList>
    <comment ref="BC128" authorId="0">
      <text>
        <r>
          <rPr>
            <b/>
            <sz val="9"/>
            <rFont val="Tahoma"/>
            <family val="2"/>
          </rPr>
          <t>Chris Forth:</t>
        </r>
        <r>
          <rPr>
            <sz val="9"/>
            <rFont val="Tahoma"/>
            <family val="2"/>
          </rPr>
          <t xml:space="preserve">
Line ups suggest  only  2 subs</t>
        </r>
      </text>
    </comment>
    <comment ref="P68" authorId="0">
      <text>
        <r>
          <rPr>
            <b/>
            <sz val="9"/>
            <rFont val="Tahoma"/>
            <family val="2"/>
          </rPr>
          <t>Chris Forth:</t>
        </r>
        <r>
          <rPr>
            <sz val="9"/>
            <rFont val="Tahoma"/>
            <family val="2"/>
          </rPr>
          <t xml:space="preserve">
Estaimated as tickets available</t>
        </r>
      </text>
    </comment>
    <comment ref="P44" authorId="0">
      <text>
        <r>
          <rPr>
            <b/>
            <sz val="9"/>
            <rFont val="Tahoma"/>
            <family val="2"/>
          </rPr>
          <t>Chris Forth:</t>
        </r>
        <r>
          <rPr>
            <sz val="9"/>
            <rFont val="Tahoma"/>
            <family val="2"/>
          </rPr>
          <t xml:space="preserve">
PA noted "about 1,000"</t>
        </r>
      </text>
    </comment>
    <comment ref="P10" authorId="0">
      <text>
        <r>
          <rPr>
            <b/>
            <sz val="9"/>
            <rFont val="Tahoma"/>
            <family val="2"/>
          </rPr>
          <t>Chris Forth:</t>
        </r>
        <r>
          <rPr>
            <sz val="9"/>
            <rFont val="Tahoma"/>
            <family val="2"/>
          </rPr>
          <t xml:space="preserve">
Approx</t>
        </r>
      </text>
    </comment>
    <comment ref="P14" authorId="0">
      <text>
        <r>
          <rPr>
            <b/>
            <sz val="9"/>
            <rFont val="Tahoma"/>
            <family val="2"/>
          </rPr>
          <t>Chris Forth:</t>
        </r>
        <r>
          <rPr>
            <sz val="9"/>
            <rFont val="Tahoma"/>
            <family val="2"/>
          </rPr>
          <t xml:space="preserve">
Approx</t>
        </r>
      </text>
    </comment>
    <comment ref="P26" authorId="0">
      <text>
        <r>
          <rPr>
            <b/>
            <sz val="9"/>
            <rFont val="Tahoma"/>
            <family val="2"/>
          </rPr>
          <t>Chris Forth:</t>
        </r>
        <r>
          <rPr>
            <sz val="9"/>
            <rFont val="Tahoma"/>
            <family val="2"/>
          </rPr>
          <t xml:space="preserve">
Approx
</t>
        </r>
      </text>
    </comment>
  </commentList>
</comments>
</file>

<file path=xl/sharedStrings.xml><?xml version="1.0" encoding="utf-8"?>
<sst xmlns="http://schemas.openxmlformats.org/spreadsheetml/2006/main" count="1274" uniqueCount="365">
  <si>
    <t>0-0</t>
  </si>
  <si>
    <t>Oct</t>
  </si>
  <si>
    <t>Nov</t>
  </si>
  <si>
    <t>Dec</t>
  </si>
  <si>
    <t>Jan</t>
  </si>
  <si>
    <t>Feb</t>
  </si>
  <si>
    <t>Mar</t>
  </si>
  <si>
    <t>Apps</t>
  </si>
  <si>
    <t>Gls</t>
  </si>
  <si>
    <t>Scorers</t>
  </si>
  <si>
    <t>Attendances</t>
  </si>
  <si>
    <t>Opponents</t>
  </si>
  <si>
    <t>Day</t>
  </si>
  <si>
    <t>Month</t>
  </si>
  <si>
    <t>Match No</t>
  </si>
  <si>
    <t>Subs</t>
  </si>
  <si>
    <t>Details</t>
  </si>
  <si>
    <t>Division:</t>
  </si>
  <si>
    <t>Manager:</t>
  </si>
  <si>
    <t>Did you know that:</t>
  </si>
  <si>
    <t>Player 50</t>
  </si>
  <si>
    <t>Round</t>
  </si>
  <si>
    <t>W,L,D</t>
  </si>
  <si>
    <t>F</t>
  </si>
  <si>
    <t>A</t>
  </si>
  <si>
    <t>HT</t>
  </si>
  <si>
    <t>Venue</t>
  </si>
  <si>
    <t>W</t>
  </si>
  <si>
    <t>D</t>
  </si>
  <si>
    <t>L</t>
  </si>
  <si>
    <t>0-1</t>
  </si>
  <si>
    <t>H</t>
  </si>
  <si>
    <t>FA Cup</t>
  </si>
  <si>
    <t xml:space="preserve"> </t>
  </si>
  <si>
    <t>Aug</t>
  </si>
  <si>
    <t>S</t>
  </si>
  <si>
    <t>Apr</t>
  </si>
  <si>
    <t xml:space="preserve">Total Goals </t>
  </si>
  <si>
    <t>TOTAL</t>
  </si>
  <si>
    <t>Player  49</t>
  </si>
  <si>
    <t>Player  43</t>
  </si>
  <si>
    <t>Player  44</t>
  </si>
  <si>
    <t>Player  45</t>
  </si>
  <si>
    <t>Player  46</t>
  </si>
  <si>
    <t>Player  47</t>
  </si>
  <si>
    <t>Player  48</t>
  </si>
  <si>
    <t>G</t>
  </si>
  <si>
    <t>Player  38</t>
  </si>
  <si>
    <t>Player  39</t>
  </si>
  <si>
    <t>Player  40</t>
  </si>
  <si>
    <t>Player  41</t>
  </si>
  <si>
    <t>Player  42</t>
  </si>
  <si>
    <t>No.</t>
  </si>
  <si>
    <t>Pos.</t>
  </si>
  <si>
    <t>Nat.</t>
  </si>
  <si>
    <t>Name</t>
  </si>
  <si>
    <t>League</t>
  </si>
  <si>
    <t>League Cup</t>
  </si>
  <si>
    <t>FL Trophy</t>
  </si>
  <si>
    <t>Total</t>
  </si>
  <si>
    <t>Discipline[155]</t>
  </si>
  <si>
    <t>Goals</t>
  </si>
  <si>
    <t>GK</t>
  </si>
  <si>
    <t> NIR</t>
  </si>
  <si>
    <t>3 (1)</t>
  </si>
  <si>
    <t>4 (1)</t>
  </si>
  <si>
    <t>DF</t>
  </si>
  <si>
    <t> ENG</t>
  </si>
  <si>
    <t>29 (4)</t>
  </si>
  <si>
    <t>33 (4)</t>
  </si>
  <si>
    <t> WAL</t>
  </si>
  <si>
    <t>Daniel Parslow</t>
  </si>
  <si>
    <t>MF</t>
  </si>
  <si>
    <t>Michael Coulson</t>
  </si>
  <si>
    <t>0 (1)</t>
  </si>
  <si>
    <t>FW</t>
  </si>
  <si>
    <t>1 (1)</t>
  </si>
  <si>
    <t>24 (8)</t>
  </si>
  <si>
    <t>5 (3)</t>
  </si>
  <si>
    <t>10 (4)</t>
  </si>
  <si>
    <t>Tom Platt</t>
  </si>
  <si>
    <t> IRL</t>
  </si>
  <si>
    <t>Michael Ingham</t>
  </si>
  <si>
    <t>Y</t>
  </si>
  <si>
    <t>R</t>
  </si>
  <si>
    <t>E</t>
  </si>
  <si>
    <t>check</t>
  </si>
  <si>
    <t>0-2</t>
  </si>
  <si>
    <t>Smith C</t>
  </si>
  <si>
    <t>Smith J</t>
  </si>
  <si>
    <t>Reed J</t>
  </si>
  <si>
    <t>Carson</t>
  </si>
  <si>
    <t>Reed A</t>
  </si>
  <si>
    <t>Discipline[184]</t>
  </si>
  <si>
    <t>Paul Musselwhite </t>
  </si>
  <si>
    <t>Arron Jameson *</t>
  </si>
  <si>
    <t>Lanre Oyebanjo</t>
  </si>
  <si>
    <t>22 (8)</t>
  </si>
  <si>
    <t>Danny Blanchett </t>
  </si>
  <si>
    <t>2 (2)</t>
  </si>
  <si>
    <t>Chris Smith</t>
  </si>
  <si>
    <t>David McGurk</t>
  </si>
  <si>
    <t>44 (1)</t>
  </si>
  <si>
    <t>48 (2)</t>
  </si>
  <si>
    <t>Jamie Reed</t>
  </si>
  <si>
    <t>4 (12)</t>
  </si>
  <si>
    <t>0 (2)</t>
  </si>
  <si>
    <t>4 (15)</t>
  </si>
  <si>
    <t>Scott Kerr</t>
  </si>
  <si>
    <t>26 (2)</t>
  </si>
  <si>
    <t>29 (2)</t>
  </si>
  <si>
    <t>Jason Walker</t>
  </si>
  <si>
    <t>36 (7)</t>
  </si>
  <si>
    <t>41 (7)</t>
  </si>
  <si>
    <t>Ashley Chambers</t>
  </si>
  <si>
    <t>36 (2)</t>
  </si>
  <si>
    <t>40 (2)</t>
  </si>
  <si>
    <t>13 (6)</t>
  </si>
  <si>
    <t>15 (6)</t>
  </si>
  <si>
    <t>Lee Bullock</t>
  </si>
  <si>
    <t>1 (11)</t>
  </si>
  <si>
    <t>2 (11)</t>
  </si>
  <si>
    <t>Jonathan Smith </t>
  </si>
  <si>
    <t>8 (4)</t>
  </si>
  <si>
    <t>David McDaid</t>
  </si>
  <si>
    <t>0 (4)</t>
  </si>
  <si>
    <t>Oli Johnson </t>
  </si>
  <si>
    <t>1 (6)</t>
  </si>
  <si>
    <t>Josh Carson * </t>
  </si>
  <si>
    <t>John McReady</t>
  </si>
  <si>
    <t>Jamal Fyfield</t>
  </si>
  <si>
    <t>Matty Blair</t>
  </si>
  <si>
    <t>35 (9)</t>
  </si>
  <si>
    <t>39 (10)</t>
  </si>
  <si>
    <t>6 (1)</t>
  </si>
  <si>
    <t>Michael Potts</t>
  </si>
  <si>
    <t>12 (1)</t>
  </si>
  <si>
    <t>12 (2)</t>
  </si>
  <si>
    <t>Jon Challinor</t>
  </si>
  <si>
    <t>5 (14)</t>
  </si>
  <si>
    <t>6 (16)</t>
  </si>
  <si>
    <t>Liam Henderson</t>
  </si>
  <si>
    <t>Ben Everson</t>
  </si>
  <si>
    <t>Clarke Carlisle </t>
  </si>
  <si>
    <t>13 (1)</t>
  </si>
  <si>
    <t>Jack O'Connell *</t>
  </si>
  <si>
    <t> SCO</t>
  </si>
  <si>
    <t>Chris Doig</t>
  </si>
  <si>
    <t>15 (1)</t>
  </si>
  <si>
    <t>Michael Rankine * </t>
  </si>
  <si>
    <t>Paddy McLaughlin</t>
  </si>
  <si>
    <t>26 (4)</t>
  </si>
  <si>
    <t>Charlie Taylor * </t>
  </si>
  <si>
    <t>Tom Allan</t>
  </si>
  <si>
    <t>1 (4)</t>
  </si>
  <si>
    <t>Daniel Kearns * </t>
  </si>
  <si>
    <t>8 (1)</t>
  </si>
  <si>
    <t>11 (1)</t>
  </si>
  <si>
    <t>Reece Kelly</t>
  </si>
  <si>
    <t>John McGrath * </t>
  </si>
  <si>
    <t>Curtis Obeng * </t>
  </si>
  <si>
    <t>Alex Rodman * </t>
  </si>
  <si>
    <t>12 (6)</t>
  </si>
  <si>
    <t>Richard Cresswell * </t>
  </si>
  <si>
    <t>Adam Reed *</t>
  </si>
  <si>
    <t>Musselwhite</t>
  </si>
  <si>
    <t>Jameson</t>
  </si>
  <si>
    <t>Paul Musselwhite</t>
  </si>
  <si>
    <t>Danny Blanchett</t>
  </si>
  <si>
    <t>Henderson</t>
  </si>
  <si>
    <t>Oli Johnson</t>
  </si>
  <si>
    <t>Clarke Carlisle</t>
  </si>
  <si>
    <t>Michael Rankine</t>
  </si>
  <si>
    <t>Kelly</t>
  </si>
  <si>
    <t>Curtis Obeng</t>
  </si>
  <si>
    <t>Alex Rodman</t>
  </si>
  <si>
    <t>John McGrath</t>
  </si>
  <si>
    <t>Jack O'Connell</t>
  </si>
  <si>
    <t>Daniel Kearns</t>
  </si>
  <si>
    <t>Richard Cresswell</t>
  </si>
  <si>
    <t>Adam Reed</t>
  </si>
  <si>
    <t>Charlie Taylor</t>
  </si>
  <si>
    <t>FAC</t>
  </si>
  <si>
    <t>FAT</t>
  </si>
  <si>
    <t>(N)LMC</t>
  </si>
  <si>
    <t>LC</t>
  </si>
  <si>
    <t>MC</t>
  </si>
  <si>
    <t>Player  37</t>
  </si>
  <si>
    <t>1-0</t>
  </si>
  <si>
    <t>WOKING</t>
  </si>
  <si>
    <t>FA Trophy</t>
  </si>
  <si>
    <t>Sep</t>
  </si>
  <si>
    <t>SF1</t>
  </si>
  <si>
    <t>SF2</t>
  </si>
  <si>
    <t>x</t>
  </si>
  <si>
    <t>2022/3</t>
  </si>
  <si>
    <t>National League</t>
  </si>
  <si>
    <t>John Askey</t>
  </si>
  <si>
    <t>Maidstone</t>
  </si>
  <si>
    <t>Solihull Moors</t>
  </si>
  <si>
    <t>EASTLEIGH</t>
  </si>
  <si>
    <t>4Q</t>
  </si>
  <si>
    <t>Away</t>
  </si>
  <si>
    <t>Ross</t>
  </si>
  <si>
    <t>Duckworth</t>
  </si>
  <si>
    <t>Kouogun</t>
  </si>
  <si>
    <t>Crookes</t>
  </si>
  <si>
    <t>Pybus</t>
  </si>
  <si>
    <t>Whittle</t>
  </si>
  <si>
    <t>Dyson</t>
  </si>
  <si>
    <t>Hancox</t>
  </si>
  <si>
    <t>John-Lewis</t>
  </si>
  <si>
    <t>BOLD,Under,Italic</t>
  </si>
  <si>
    <t>Burgess</t>
  </si>
  <si>
    <t>Whitley</t>
  </si>
  <si>
    <t>U</t>
  </si>
  <si>
    <t>Hurst</t>
  </si>
  <si>
    <t>Kerr</t>
  </si>
  <si>
    <t>Boden</t>
  </si>
  <si>
    <t>Kouhyar 36, Duckworth 57</t>
  </si>
  <si>
    <t>Duku</t>
  </si>
  <si>
    <r>
      <t xml:space="preserve">John-Lewis 11, </t>
    </r>
    <r>
      <rPr>
        <sz val="6"/>
        <color indexed="10"/>
        <rFont val="Times New Roman"/>
        <family val="1"/>
      </rPr>
      <t>Corne 79, 81</t>
    </r>
  </si>
  <si>
    <t>Sanders</t>
  </si>
  <si>
    <t>Maidenhead</t>
  </si>
  <si>
    <t>Yeovil</t>
  </si>
  <si>
    <t>OLDHAM</t>
  </si>
  <si>
    <t>Kouogun 11</t>
  </si>
  <si>
    <t>Greaves</t>
  </si>
  <si>
    <t>James K</t>
  </si>
  <si>
    <t>James L</t>
  </si>
  <si>
    <t>John-Lewis 79</t>
  </si>
  <si>
    <t>Fallowfield</t>
  </si>
  <si>
    <t xml:space="preserve">  </t>
  </si>
  <si>
    <t>Scunthorpe</t>
  </si>
  <si>
    <t>BROMLEY</t>
  </si>
  <si>
    <r>
      <t xml:space="preserve">Reid 57, </t>
    </r>
    <r>
      <rPr>
        <sz val="6"/>
        <color indexed="30"/>
        <rFont val="Times New Roman"/>
        <family val="1"/>
      </rPr>
      <t>John-Lewis 65</t>
    </r>
  </si>
  <si>
    <r>
      <t xml:space="preserve">Hope 47, </t>
    </r>
    <r>
      <rPr>
        <sz val="6"/>
        <color indexed="30"/>
        <rFont val="Times New Roman"/>
        <family val="1"/>
      </rPr>
      <t>Dyson 72</t>
    </r>
  </si>
  <si>
    <t>McKeirnan 43</t>
  </si>
  <si>
    <r>
      <t xml:space="preserve">Sowunmi 38, </t>
    </r>
    <r>
      <rPr>
        <sz val="6"/>
        <color indexed="30"/>
        <rFont val="Times New Roman"/>
        <family val="1"/>
      </rPr>
      <t>OG (Bingham) 63, Duku 90+5</t>
    </r>
  </si>
  <si>
    <t>Barnet</t>
  </si>
  <si>
    <t>NOTTS CO</t>
  </si>
  <si>
    <t>TORQUAY</t>
  </si>
  <si>
    <r>
      <t xml:space="preserve">John-Lewis (p) 11, </t>
    </r>
    <r>
      <rPr>
        <sz val="6"/>
        <color indexed="10"/>
        <rFont val="Times New Roman"/>
        <family val="1"/>
      </rPr>
      <t>Apter 88</t>
    </r>
  </si>
  <si>
    <t>Mafuta</t>
  </si>
  <si>
    <t>TBC</t>
  </si>
  <si>
    <t>FC Halifax</t>
  </si>
  <si>
    <t>DAGENHAM &amp; REDBRIDGE</t>
  </si>
  <si>
    <t>Artificial pitch</t>
  </si>
  <si>
    <t>Kouogun sent off (2Y)</t>
  </si>
  <si>
    <t>1-2</t>
  </si>
  <si>
    <r>
      <t xml:space="preserve">Castro 5, </t>
    </r>
    <r>
      <rPr>
        <sz val="6"/>
        <color indexed="30"/>
        <rFont val="Times New Roman"/>
        <family val="1"/>
      </rPr>
      <t xml:space="preserve">Kerr 35, </t>
    </r>
    <r>
      <rPr>
        <sz val="6"/>
        <color indexed="10"/>
        <rFont val="Times New Roman"/>
        <family val="1"/>
      </rPr>
      <t>Langstaff 43,79</t>
    </r>
  </si>
  <si>
    <t>Some reports gave first  goal as OG.  (Kerr head onto leg of Barnet defender)</t>
  </si>
  <si>
    <t>HT (H-A)</t>
  </si>
  <si>
    <t>Thomas</t>
  </si>
  <si>
    <t>Hurst 71</t>
  </si>
  <si>
    <t>Harker 23</t>
  </si>
  <si>
    <r>
      <t xml:space="preserve">Sagaf 26, </t>
    </r>
    <r>
      <rPr>
        <sz val="6"/>
        <color indexed="30"/>
        <rFont val="Times New Roman"/>
        <family val="1"/>
      </rPr>
      <t>Sanders 84</t>
    </r>
  </si>
  <si>
    <t>Kerr 12, Hurst 26, John-Lewis 48, 71, Sanders 90</t>
  </si>
  <si>
    <t>Bury</t>
  </si>
  <si>
    <t>McLaughlin</t>
  </si>
  <si>
    <r>
      <t xml:space="preserve">Dyson 8, </t>
    </r>
    <r>
      <rPr>
        <sz val="6"/>
        <color indexed="10"/>
        <rFont val="Times New Roman"/>
        <family val="1"/>
      </rPr>
      <t>Gilboy 73,</t>
    </r>
    <r>
      <rPr>
        <sz val="6"/>
        <color indexed="12"/>
        <rFont val="Times New Roman"/>
        <family val="1"/>
      </rPr>
      <t xml:space="preserve"> Hancox 86</t>
    </r>
  </si>
  <si>
    <t>Aldershot</t>
  </si>
  <si>
    <r>
      <t xml:space="preserve">Cordner 6, </t>
    </r>
    <r>
      <rPr>
        <sz val="6"/>
        <color indexed="30"/>
        <rFont val="Times New Roman"/>
        <family val="1"/>
      </rPr>
      <t xml:space="preserve">John-Lewis 60, </t>
    </r>
    <r>
      <rPr>
        <sz val="6"/>
        <color indexed="10"/>
        <rFont val="Times New Roman"/>
        <family val="1"/>
      </rPr>
      <t>Willard 78</t>
    </r>
  </si>
  <si>
    <t>Hurst sent off ( R )</t>
  </si>
  <si>
    <t>CHESTERFIELD</t>
  </si>
  <si>
    <r>
      <t xml:space="preserve">King 9, </t>
    </r>
    <r>
      <rPr>
        <sz val="6"/>
        <color indexed="30"/>
        <rFont val="Times New Roman"/>
        <family val="1"/>
      </rPr>
      <t>Hancox 79</t>
    </r>
  </si>
  <si>
    <t>SOUTHEND</t>
  </si>
  <si>
    <t>Scott-Morriss 6, Hobson 61</t>
  </si>
  <si>
    <t>Shrewsbury</t>
  </si>
  <si>
    <t>Boreham Wood</t>
  </si>
  <si>
    <t>Competition 4</t>
  </si>
  <si>
    <t>Player  32</t>
  </si>
  <si>
    <t>Player  33</t>
  </si>
  <si>
    <t>Player  34</t>
  </si>
  <si>
    <t>Player  35</t>
  </si>
  <si>
    <t>Player  36</t>
  </si>
  <si>
    <t>6 subs named (7 allowed in QR)</t>
  </si>
  <si>
    <t>4 subs named (9 allowed).  John Askey, in his post match interview noted the youth players were not eligible for the game</t>
  </si>
  <si>
    <r>
      <rPr>
        <sz val="6"/>
        <color indexed="10"/>
        <rFont val="Times New Roman"/>
        <family val="1"/>
      </rPr>
      <t>Shipley 2, Leahy 45p,</t>
    </r>
    <r>
      <rPr>
        <sz val="6"/>
        <color indexed="12"/>
        <rFont val="Times New Roman"/>
        <family val="1"/>
      </rPr>
      <t xml:space="preserve"> Duku 45</t>
    </r>
  </si>
  <si>
    <t>Altrincham</t>
  </si>
  <si>
    <r>
      <t xml:space="preserve">Kouogun 15, </t>
    </r>
    <r>
      <rPr>
        <sz val="6"/>
        <color indexed="10"/>
        <rFont val="Times New Roman"/>
        <family val="1"/>
      </rPr>
      <t>Newby 53, Colclough 74</t>
    </r>
  </si>
  <si>
    <t>WEALDSTONE</t>
  </si>
  <si>
    <t>Dorking</t>
  </si>
  <si>
    <t>WREXHAM</t>
  </si>
  <si>
    <t>Woking</t>
  </si>
  <si>
    <r>
      <t xml:space="preserve">Duku 14, </t>
    </r>
    <r>
      <rPr>
        <sz val="6"/>
        <color indexed="10"/>
        <rFont val="Times New Roman"/>
        <family val="1"/>
      </rPr>
      <t>Freckleton 68, Cook 90</t>
    </r>
  </si>
  <si>
    <r>
      <rPr>
        <sz val="6"/>
        <color indexed="10"/>
        <rFont val="Times New Roman"/>
        <family val="1"/>
      </rPr>
      <t>McShane 21</t>
    </r>
  </si>
  <si>
    <t>Greaves (Whittle) second sub, some reports not include him</t>
  </si>
  <si>
    <r>
      <t xml:space="preserve">O'Connor 88, </t>
    </r>
    <r>
      <rPr>
        <sz val="6"/>
        <color indexed="30"/>
        <rFont val="Times New Roman"/>
        <family val="1"/>
      </rPr>
      <t>Duku 90+2</t>
    </r>
  </si>
  <si>
    <t>BLYTH</t>
  </si>
  <si>
    <t>David Webb</t>
  </si>
  <si>
    <t>Sanders 59, John-Lewis 89</t>
  </si>
  <si>
    <t>6 subs named</t>
  </si>
  <si>
    <t>GATESHEAD</t>
  </si>
  <si>
    <t>Burgess (sub 90+3), not  recorded in some reports</t>
  </si>
  <si>
    <t>Gateshead</t>
  </si>
  <si>
    <t>Forde</t>
  </si>
  <si>
    <t>2-1</t>
  </si>
  <si>
    <t>MAIDSTONE</t>
  </si>
  <si>
    <t>City returned to  the National league after 5  seasons and played Maidenhead, Dorking and Wealdstone for the first time.
Shaq Forde becames the youngest ever player to score a hat  trick for York City</t>
  </si>
  <si>
    <t>3-1</t>
  </si>
  <si>
    <t>CHELMSFORD</t>
  </si>
  <si>
    <t>1-1</t>
  </si>
  <si>
    <t>Tanner</t>
  </si>
  <si>
    <t>Bulmer</t>
  </si>
  <si>
    <t>D*</t>
  </si>
  <si>
    <t>* Win after  90 minutes (5-4 on penalties)</t>
  </si>
  <si>
    <r>
      <t xml:space="preserve">Dyson 28, </t>
    </r>
    <r>
      <rPr>
        <sz val="6"/>
        <color indexed="10"/>
        <rFont val="Times New Roman"/>
        <family val="1"/>
      </rPr>
      <t>Vaz 36</t>
    </r>
  </si>
  <si>
    <t>Duku 33, 81, John-Lewis 53, Thomas 54, 66</t>
  </si>
  <si>
    <t>Oldham</t>
  </si>
  <si>
    <t>Campbell</t>
  </si>
  <si>
    <t>TBA</t>
  </si>
  <si>
    <t>Yarney 41, Abraham 78</t>
  </si>
  <si>
    <t>MAIDENHEAD</t>
  </si>
  <si>
    <t>Some reports credit Charlie Adams with the winner, but Cole Kpekawa took free kick and someone (City defender or Charlie Adams) got a big deflecion</t>
  </si>
  <si>
    <t>Southend</t>
  </si>
  <si>
    <t>Wealdstone</t>
  </si>
  <si>
    <t>Bridge 64 (p), 71</t>
  </si>
  <si>
    <t>SOLIHULL MOORS</t>
  </si>
  <si>
    <t>Ellis</t>
  </si>
  <si>
    <r>
      <t xml:space="preserve">Forde 25, </t>
    </r>
    <r>
      <rPr>
        <sz val="6"/>
        <color indexed="10"/>
        <rFont val="Times New Roman"/>
        <family val="1"/>
      </rPr>
      <t>Sbarra 61, Dallas 62,</t>
    </r>
    <r>
      <rPr>
        <sz val="6"/>
        <color indexed="12"/>
        <rFont val="Times New Roman"/>
        <family val="1"/>
      </rPr>
      <t xml:space="preserve"> Dyson 68, </t>
    </r>
    <r>
      <rPr>
        <sz val="6"/>
        <color indexed="10"/>
        <rFont val="Times New Roman"/>
        <family val="1"/>
      </rPr>
      <t>Beck 82</t>
    </r>
  </si>
  <si>
    <t>Kerr 51, John-Lewis 88</t>
  </si>
  <si>
    <t>BOREHAM WOOD</t>
  </si>
  <si>
    <r>
      <t xml:space="preserve">Andrews 35, Whittaker 59, Allarakhia 86, </t>
    </r>
    <r>
      <rPr>
        <sz val="6"/>
        <color indexed="12"/>
        <rFont val="Times New Roman"/>
        <family val="1"/>
      </rPr>
      <t>Crookes 90+3       </t>
    </r>
  </si>
  <si>
    <r>
      <t xml:space="preserve">Crookes 37, </t>
    </r>
    <r>
      <rPr>
        <sz val="6"/>
        <color indexed="10"/>
        <rFont val="Times New Roman"/>
        <family val="1"/>
      </rPr>
      <t>Broadbent 45</t>
    </r>
  </si>
  <si>
    <t>YEOVIL</t>
  </si>
  <si>
    <r>
      <t xml:space="preserve">Dyson 15, </t>
    </r>
    <r>
      <rPr>
        <sz val="6"/>
        <color indexed="10"/>
        <rFont val="Times New Roman"/>
        <family val="1"/>
      </rPr>
      <t>Staunton 60,</t>
    </r>
    <r>
      <rPr>
        <sz val="6"/>
        <color indexed="12"/>
        <rFont val="Times New Roman"/>
        <family val="1"/>
      </rPr>
      <t xml:space="preserve"> John-Lewis 83</t>
    </r>
  </si>
  <si>
    <t>Eastleigh</t>
  </si>
  <si>
    <t>Dagenham &amp; Redbridge</t>
  </si>
  <si>
    <t>Some reports wrongly quoted 3,990 (not 3,390)</t>
  </si>
  <si>
    <t>Bromley</t>
  </si>
  <si>
    <t>Kelly 52</t>
  </si>
  <si>
    <r>
      <t xml:space="preserve">Forde 30, </t>
    </r>
    <r>
      <rPr>
        <sz val="6"/>
        <color indexed="10"/>
        <rFont val="Times New Roman"/>
        <family val="1"/>
      </rPr>
      <t>Effiong 44, Rance 71</t>
    </r>
  </si>
  <si>
    <t>ALTRINCHAM</t>
  </si>
  <si>
    <t>Elliott 9(p),  67(p), Bailey 79</t>
  </si>
  <si>
    <r>
      <rPr>
        <sz val="6"/>
        <color indexed="10"/>
        <rFont val="Times New Roman"/>
        <family val="1"/>
      </rPr>
      <t xml:space="preserve">Elliott 28, </t>
    </r>
    <r>
      <rPr>
        <sz val="6"/>
        <color indexed="12"/>
        <rFont val="Times New Roman"/>
        <family val="1"/>
      </rPr>
      <t>Hancox 37,</t>
    </r>
    <r>
      <rPr>
        <sz val="6"/>
        <color indexed="10"/>
        <rFont val="Times New Roman"/>
        <family val="1"/>
      </rPr>
      <t xml:space="preserve"> Ward 45,</t>
    </r>
    <r>
      <rPr>
        <sz val="6"/>
        <color indexed="12"/>
        <rFont val="Times New Roman"/>
        <family val="1"/>
      </rPr>
      <t xml:space="preserve"> Forde 90</t>
    </r>
  </si>
  <si>
    <r>
      <rPr>
        <sz val="6"/>
        <color indexed="10"/>
        <rFont val="Times New Roman"/>
        <family val="1"/>
      </rPr>
      <t>Barham 1,</t>
    </r>
    <r>
      <rPr>
        <sz val="6"/>
        <color indexed="12"/>
        <rFont val="Times New Roman"/>
        <family val="1"/>
      </rPr>
      <t xml:space="preserve"> </t>
    </r>
    <r>
      <rPr>
        <sz val="6"/>
        <color indexed="12"/>
        <rFont val="Times New Roman"/>
        <family val="1"/>
      </rPr>
      <t>Forde 6, OG (Zouma) 8, Forde 38, 82</t>
    </r>
  </si>
  <si>
    <r>
      <rPr>
        <sz val="6"/>
        <color indexed="10"/>
        <rFont val="Times New Roman"/>
        <family val="1"/>
      </rPr>
      <t xml:space="preserve">Nathaniel-George 38, Kpekawa 60, </t>
    </r>
    <r>
      <rPr>
        <sz val="6"/>
        <color indexed="12"/>
        <rFont val="Times New Roman"/>
        <family val="1"/>
      </rPr>
      <t>John-Lewis 76</t>
    </r>
  </si>
  <si>
    <r>
      <t xml:space="preserve">John-Lewis 10(p), </t>
    </r>
    <r>
      <rPr>
        <sz val="6"/>
        <color indexed="10"/>
        <rFont val="Times New Roman"/>
        <family val="1"/>
      </rPr>
      <t>Fyfield 49</t>
    </r>
  </si>
  <si>
    <r>
      <rPr>
        <sz val="6"/>
        <color indexed="10"/>
        <rFont val="Times New Roman"/>
        <family val="1"/>
      </rPr>
      <t>Hulme 41, Jones J 62,</t>
    </r>
    <r>
      <rPr>
        <sz val="6"/>
        <color indexed="12"/>
        <rFont val="Times New Roman"/>
        <family val="1"/>
      </rPr>
      <t xml:space="preserve"> John-Lewis  90+5</t>
    </r>
  </si>
  <si>
    <t>DORKING WANDERERS</t>
  </si>
  <si>
    <r>
      <t>Duku 7, Fallowfield 56,</t>
    </r>
    <r>
      <rPr>
        <sz val="6"/>
        <color indexed="10"/>
        <rFont val="Times New Roman"/>
        <family val="1"/>
      </rPr>
      <t xml:space="preserve"> Gallagher 85</t>
    </r>
  </si>
  <si>
    <t>BARNET</t>
  </si>
  <si>
    <t>SCUNTHORPE</t>
  </si>
  <si>
    <t>Wrexham</t>
  </si>
  <si>
    <t>Whitley (og) 42, Dalby 80, Lee 90+1</t>
  </si>
  <si>
    <t>Rowe</t>
  </si>
  <si>
    <t>9/R</t>
  </si>
  <si>
    <t>Forde 40</t>
  </si>
  <si>
    <t>Chesterfield</t>
  </si>
  <si>
    <t>FC HALIFAX</t>
  </si>
  <si>
    <r>
      <t xml:space="preserve">Mandeville 19, </t>
    </r>
    <r>
      <rPr>
        <sz val="6"/>
        <color indexed="30"/>
        <rFont val="Times New Roman"/>
        <family val="1"/>
      </rPr>
      <t>Dyson 42, Duckworth 52, McLaughlin 73</t>
    </r>
  </si>
  <si>
    <t>Torquay</t>
  </si>
  <si>
    <t>ALDERSHOT</t>
  </si>
  <si>
    <t>Notts Co</t>
  </si>
  <si>
    <t>Alli 24, Dieseruvwe 62, 70</t>
  </si>
  <si>
    <r>
      <rPr>
        <sz val="6"/>
        <color indexed="10"/>
        <rFont val="Times New Roman"/>
        <family val="1"/>
      </rPr>
      <t xml:space="preserve">Hugill 7, </t>
    </r>
    <r>
      <rPr>
        <sz val="6"/>
        <color indexed="12"/>
        <rFont val="Times New Roman"/>
        <family val="1"/>
      </rPr>
      <t>Forde 74,</t>
    </r>
    <r>
      <rPr>
        <sz val="6"/>
        <color indexed="10"/>
        <rFont val="Times New Roman"/>
        <family val="1"/>
      </rPr>
      <t xml:space="preserve"> Jones J 83</t>
    </r>
  </si>
  <si>
    <r>
      <rPr>
        <sz val="6"/>
        <color indexed="10"/>
        <rFont val="Times New Roman"/>
        <family val="1"/>
      </rPr>
      <t xml:space="preserve">Jarvis 14, 21, </t>
    </r>
    <r>
      <rPr>
        <sz val="6"/>
        <color indexed="12"/>
        <rFont val="Times New Roman"/>
        <family val="1"/>
      </rPr>
      <t xml:space="preserve">John-Lewis 28, </t>
    </r>
    <r>
      <rPr>
        <sz val="6"/>
        <color indexed="10"/>
        <rFont val="Times New Roman"/>
        <family val="1"/>
      </rPr>
      <t xml:space="preserve">Jarvis 58p, </t>
    </r>
    <r>
      <rPr>
        <sz val="6"/>
        <color indexed="12"/>
        <rFont val="Times New Roman"/>
        <family val="1"/>
      </rPr>
      <t>Crookes 90</t>
    </r>
  </si>
  <si>
    <r>
      <rPr>
        <sz val="6"/>
        <color indexed="10"/>
        <rFont val="Times New Roman"/>
        <family val="1"/>
      </rPr>
      <t xml:space="preserve">Langstaff 45+1, </t>
    </r>
    <r>
      <rPr>
        <sz val="6"/>
        <color indexed="12"/>
        <rFont val="Times New Roman"/>
        <family val="1"/>
      </rPr>
      <t>Forde 88</t>
    </r>
  </si>
  <si>
    <r>
      <rPr>
        <sz val="6"/>
        <color indexed="10"/>
        <rFont val="Times New Roman"/>
        <family val="1"/>
      </rPr>
      <t>Mnoga 16,</t>
    </r>
    <r>
      <rPr>
        <sz val="6"/>
        <color indexed="12"/>
        <rFont val="Times New Roman"/>
        <family val="1"/>
      </rPr>
      <t xml:space="preserve"> John-Lewis 56p, OG (Jordan) 70, </t>
    </r>
    <r>
      <rPr>
        <sz val="6"/>
        <color indexed="10"/>
        <rFont val="Times New Roman"/>
        <family val="1"/>
      </rPr>
      <t>Frost 90+1</t>
    </r>
  </si>
  <si>
    <t>3 og</t>
  </si>
  <si>
    <t>Hancox (Straight Red)</t>
  </si>
  <si>
    <t>John-Lewis 45+2(p), Fallowfield 66, James 72</t>
  </si>
  <si>
    <t>Mikey Morton (Interim)</t>
  </si>
  <si>
    <t>Kouhyar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</si>
</sst>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</numFmts>
  <fonts count="66">
    <font>
      <sz val="10"/>
      <name val="Arial"/>
      <family val="0"/>
    </font>
    <font>
      <sz val="7"/>
      <name val="Abadi MT Condensed Light"/>
      <family val="2"/>
    </font>
    <font>
      <b/>
      <i/>
      <sz val="20"/>
      <name val="Abadi MT Condensed Light"/>
      <family val="2"/>
    </font>
    <font>
      <sz val="10"/>
      <name val="Abadi MT Condensed Light"/>
      <family val="2"/>
    </font>
    <font>
      <b/>
      <i/>
      <sz val="12"/>
      <name val="Abadi MT Condensed Light"/>
      <family val="2"/>
    </font>
    <font>
      <sz val="6"/>
      <name val="Abadi MT Condensed Light"/>
      <family val="2"/>
    </font>
    <font>
      <sz val="5"/>
      <name val="Abadi MT Condensed Light"/>
      <family val="2"/>
    </font>
    <font>
      <b/>
      <sz val="5"/>
      <name val="Abadi MT Condensed Light"/>
      <family val="0"/>
    </font>
    <font>
      <b/>
      <sz val="7"/>
      <name val="Abadi MT Condensed Light"/>
      <family val="0"/>
    </font>
    <font>
      <b/>
      <sz val="10"/>
      <name val="Abadi MT Condensed Light"/>
      <family val="0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sz val="6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7"/>
      <name val="Abadi MT Condensed Light"/>
      <family val="0"/>
    </font>
    <font>
      <i/>
      <sz val="7"/>
      <name val="Abadi MT Condensed Light"/>
      <family val="0"/>
    </font>
    <font>
      <sz val="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b/>
      <sz val="11"/>
      <color indexed="30"/>
      <name val="Arial"/>
      <family val="2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02122"/>
      <name val="Arial"/>
      <family val="2"/>
    </font>
    <font>
      <b/>
      <sz val="11"/>
      <color rgb="FF0645AD"/>
      <name val="Arial"/>
      <family val="2"/>
    </font>
    <font>
      <sz val="11"/>
      <color rgb="FF202122"/>
      <name val="Arial"/>
      <family val="2"/>
    </font>
    <font>
      <sz val="6"/>
      <color rgb="FF0000FF"/>
      <name val="Times New Roman"/>
      <family val="1"/>
    </font>
    <font>
      <sz val="6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</border>
    <border>
      <left style="medium">
        <color rgb="FFA2A9B1"/>
      </left>
      <right>
        <color indexed="63"/>
      </right>
      <top style="medium">
        <color rgb="FFA2A9B1"/>
      </top>
      <bottom style="medium">
        <color rgb="FFA2A9B1"/>
      </bottom>
    </border>
    <border>
      <left>
        <color indexed="63"/>
      </left>
      <right>
        <color indexed="63"/>
      </right>
      <top style="medium">
        <color rgb="FFA2A9B1"/>
      </top>
      <bottom style="medium">
        <color rgb="FFA2A9B1"/>
      </bottom>
    </border>
    <border>
      <left>
        <color indexed="63"/>
      </left>
      <right style="medium">
        <color rgb="FFA2A9B1"/>
      </right>
      <top style="medium">
        <color rgb="FFA2A9B1"/>
      </top>
      <bottom style="medium">
        <color rgb="FFA2A9B1"/>
      </bottom>
    </border>
    <border>
      <left style="medium">
        <color rgb="FFA2A9B1"/>
      </left>
      <right style="medium">
        <color rgb="FFA2A9B1"/>
      </right>
      <top style="medium">
        <color rgb="FFA2A9B1"/>
      </top>
      <bottom>
        <color indexed="63"/>
      </bottom>
    </border>
    <border>
      <left style="medium">
        <color rgb="FFA2A9B1"/>
      </left>
      <right style="medium">
        <color rgb="FFA2A9B1"/>
      </right>
      <top>
        <color indexed="63"/>
      </top>
      <bottom style="medium">
        <color rgb="FFA2A9B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textRotation="90"/>
    </xf>
    <xf numFmtId="1" fontId="1" fillId="0" borderId="14" xfId="0" applyNumberFormat="1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textRotation="90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textRotation="90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" fontId="1" fillId="33" borderId="0" xfId="0" applyNumberFormat="1" applyFont="1" applyFill="1" applyAlignment="1">
      <alignment vertical="center"/>
    </xf>
    <xf numFmtId="173" fontId="6" fillId="33" borderId="13" xfId="42" applyNumberFormat="1" applyFont="1" applyFill="1" applyBorder="1" applyAlignment="1">
      <alignment vertical="center"/>
    </xf>
    <xf numFmtId="1" fontId="6" fillId="33" borderId="13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1" fontId="1" fillId="34" borderId="13" xfId="0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3" fontId="6" fillId="33" borderId="13" xfId="0" applyNumberFormat="1" applyFont="1" applyFill="1" applyBorder="1" applyAlignment="1">
      <alignment horizontal="right" vertical="center"/>
    </xf>
    <xf numFmtId="3" fontId="6" fillId="33" borderId="13" xfId="42" applyNumberFormat="1" applyFont="1" applyFill="1" applyBorder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3" fontId="6" fillId="33" borderId="13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1" fontId="1" fillId="36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2" fontId="6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 wrapText="1"/>
    </xf>
    <xf numFmtId="0" fontId="61" fillId="38" borderId="19" xfId="0" applyFont="1" applyFill="1" applyBorder="1" applyAlignment="1">
      <alignment horizontal="center" vertical="center" wrapText="1"/>
    </xf>
    <xf numFmtId="0" fontId="62" fillId="39" borderId="19" xfId="0" applyFont="1" applyFill="1" applyBorder="1" applyAlignment="1">
      <alignment vertical="center" wrapText="1"/>
    </xf>
    <xf numFmtId="0" fontId="52" fillId="39" borderId="19" xfId="53" applyFill="1" applyBorder="1" applyAlignment="1">
      <alignment horizontal="left" vertical="center" wrapText="1"/>
    </xf>
    <xf numFmtId="0" fontId="52" fillId="38" borderId="19" xfId="53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2" fillId="38" borderId="19" xfId="0" applyFont="1" applyFill="1" applyBorder="1" applyAlignment="1">
      <alignment horizontal="left" vertical="center" wrapText="1"/>
    </xf>
    <xf numFmtId="0" fontId="0" fillId="40" borderId="0" xfId="0" applyFill="1" applyAlignment="1">
      <alignment/>
    </xf>
    <xf numFmtId="0" fontId="0" fillId="41" borderId="0" xfId="0" applyFont="1" applyFill="1" applyAlignment="1">
      <alignment/>
    </xf>
    <xf numFmtId="0" fontId="63" fillId="35" borderId="13" xfId="0" applyFont="1" applyFill="1" applyBorder="1" applyAlignment="1">
      <alignment horizontal="left"/>
    </xf>
    <xf numFmtId="0" fontId="10" fillId="35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173" fontId="6" fillId="33" borderId="11" xfId="42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1" xfId="42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/>
    </xf>
    <xf numFmtId="16" fontId="6" fillId="33" borderId="13" xfId="0" applyNumberFormat="1" applyFont="1" applyFill="1" applyBorder="1" applyAlignment="1" quotePrefix="1">
      <alignment horizontal="left" vertical="center"/>
    </xf>
    <xf numFmtId="0" fontId="1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6" fillId="33" borderId="10" xfId="42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1" fontId="6" fillId="33" borderId="13" xfId="0" applyNumberFormat="1" applyFont="1" applyFill="1" applyBorder="1" applyAlignment="1" quotePrefix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4" fillId="35" borderId="13" xfId="0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52" fillId="38" borderId="20" xfId="53" applyFill="1" applyBorder="1" applyAlignment="1">
      <alignment horizontal="center" vertical="center" wrapText="1"/>
    </xf>
    <xf numFmtId="0" fontId="52" fillId="38" borderId="21" xfId="53" applyFill="1" applyBorder="1" applyAlignment="1">
      <alignment horizontal="center" vertical="center" wrapText="1"/>
    </xf>
    <xf numFmtId="0" fontId="52" fillId="38" borderId="22" xfId="53" applyFill="1" applyBorder="1" applyAlignment="1">
      <alignment horizontal="center" vertical="center" wrapText="1"/>
    </xf>
    <xf numFmtId="0" fontId="60" fillId="38" borderId="20" xfId="0" applyFont="1" applyFill="1" applyBorder="1" applyAlignment="1">
      <alignment horizontal="center" vertical="center" wrapText="1"/>
    </xf>
    <xf numFmtId="0" fontId="60" fillId="38" borderId="21" xfId="0" applyFont="1" applyFill="1" applyBorder="1" applyAlignment="1">
      <alignment horizontal="center" vertical="center" wrapText="1"/>
    </xf>
    <xf numFmtId="0" fontId="60" fillId="38" borderId="22" xfId="0" applyFont="1" applyFill="1" applyBorder="1" applyAlignment="1">
      <alignment horizontal="center" vertical="center" wrapText="1"/>
    </xf>
    <xf numFmtId="0" fontId="60" fillId="38" borderId="23" xfId="0" applyFont="1" applyFill="1" applyBorder="1" applyAlignment="1">
      <alignment horizontal="center" vertical="center" wrapText="1"/>
    </xf>
    <xf numFmtId="0" fontId="60" fillId="38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s://en.wikipedia.org/wiki/File:Yellow_card.svg" TargetMode="External" /><Relationship Id="rId3" Type="http://schemas.openxmlformats.org/officeDocument/2006/relationships/hyperlink" Target="https://en.wikipedia.org/wiki/File:Yellow_card.svg" TargetMode="External" /><Relationship Id="rId4" Type="http://schemas.openxmlformats.org/officeDocument/2006/relationships/image" Target="../media/image8.png" /><Relationship Id="rId5" Type="http://schemas.openxmlformats.org/officeDocument/2006/relationships/hyperlink" Target="https://en.wikipedia.org/wiki/File:Red_card.svg" TargetMode="External" /><Relationship Id="rId6" Type="http://schemas.openxmlformats.org/officeDocument/2006/relationships/hyperlink" Target="https://en.wikipedia.org/wiki/File:Red_card.svg" TargetMode="Externa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219075</xdr:colOff>
      <xdr:row>2</xdr:row>
      <xdr:rowOff>228600</xdr:rowOff>
    </xdr:to>
    <xdr:pic>
      <xdr:nvPicPr>
        <xdr:cNvPr id="1" name="Picture 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00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85725</xdr:colOff>
      <xdr:row>2</xdr:row>
      <xdr:rowOff>228600</xdr:rowOff>
    </xdr:to>
    <xdr:pic>
      <xdr:nvPicPr>
        <xdr:cNvPr id="2" name="Picture 2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400050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228600</xdr:rowOff>
    </xdr:to>
    <xdr:pic>
      <xdr:nvPicPr>
        <xdr:cNvPr id="3" name="Picture 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334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219075</xdr:colOff>
      <xdr:row>4</xdr:row>
      <xdr:rowOff>114300</xdr:rowOff>
    </xdr:to>
    <xdr:pic>
      <xdr:nvPicPr>
        <xdr:cNvPr id="4" name="Picture 4" descr="https://upload.wikimedia.org/wikipedia/commons/thumb/4/45/Flag_of_Ireland.svg/23px-Flag_of_Ireland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0668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219075</xdr:colOff>
      <xdr:row>5</xdr:row>
      <xdr:rowOff>228600</xdr:rowOff>
    </xdr:to>
    <xdr:pic>
      <xdr:nvPicPr>
        <xdr:cNvPr id="5" name="Picture 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257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228600</xdr:rowOff>
    </xdr:to>
    <xdr:pic>
      <xdr:nvPicPr>
        <xdr:cNvPr id="6" name="Picture 6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257300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219075</xdr:colOff>
      <xdr:row>6</xdr:row>
      <xdr:rowOff>133350</xdr:rowOff>
    </xdr:to>
    <xdr:pic>
      <xdr:nvPicPr>
        <xdr:cNvPr id="7" name="Picture 7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90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219075</xdr:colOff>
      <xdr:row>7</xdr:row>
      <xdr:rowOff>133350</xdr:rowOff>
    </xdr:to>
    <xdr:pic>
      <xdr:nvPicPr>
        <xdr:cNvPr id="8" name="Picture 8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811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219075</xdr:colOff>
      <xdr:row>8</xdr:row>
      <xdr:rowOff>133350</xdr:rowOff>
    </xdr:to>
    <xdr:pic>
      <xdr:nvPicPr>
        <xdr:cNvPr id="9" name="Picture 9" descr="https://upload.wikimedia.org/wikipedia/commons/thumb/d/dc/Flag_of_Wales.svg/23px-Flag_of_Wales.sv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971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219075</xdr:colOff>
      <xdr:row>9</xdr:row>
      <xdr:rowOff>133350</xdr:rowOff>
    </xdr:to>
    <xdr:pic>
      <xdr:nvPicPr>
        <xdr:cNvPr id="10" name="Picture 10" descr="https://upload.wikimedia.org/wikipedia/commons/thumb/d/dc/Flag_of_Wales.svg/23px-Flag_of_Wales.sv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21621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219075</xdr:colOff>
      <xdr:row>10</xdr:row>
      <xdr:rowOff>133350</xdr:rowOff>
    </xdr:to>
    <xdr:pic>
      <xdr:nvPicPr>
        <xdr:cNvPr id="11" name="Picture 1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352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219075</xdr:colOff>
      <xdr:row>11</xdr:row>
      <xdr:rowOff>133350</xdr:rowOff>
    </xdr:to>
    <xdr:pic>
      <xdr:nvPicPr>
        <xdr:cNvPr id="12" name="Picture 12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431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219075</xdr:colOff>
      <xdr:row>12</xdr:row>
      <xdr:rowOff>228600</xdr:rowOff>
    </xdr:to>
    <xdr:pic>
      <xdr:nvPicPr>
        <xdr:cNvPr id="13" name="Picture 1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7336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219075</xdr:colOff>
      <xdr:row>13</xdr:row>
      <xdr:rowOff>228600</xdr:rowOff>
    </xdr:to>
    <xdr:pic>
      <xdr:nvPicPr>
        <xdr:cNvPr id="14" name="Picture 14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67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219075</xdr:colOff>
      <xdr:row>14</xdr:row>
      <xdr:rowOff>133350</xdr:rowOff>
    </xdr:to>
    <xdr:pic>
      <xdr:nvPicPr>
        <xdr:cNvPr id="15" name="Picture 1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4004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219075</xdr:colOff>
      <xdr:row>15</xdr:row>
      <xdr:rowOff>133350</xdr:rowOff>
    </xdr:to>
    <xdr:pic>
      <xdr:nvPicPr>
        <xdr:cNvPr id="16" name="Picture 16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590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15</xdr:row>
      <xdr:rowOff>133350</xdr:rowOff>
    </xdr:to>
    <xdr:pic>
      <xdr:nvPicPr>
        <xdr:cNvPr id="17" name="Picture 17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5909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219075</xdr:colOff>
      <xdr:row>16</xdr:row>
      <xdr:rowOff>114300</xdr:rowOff>
    </xdr:to>
    <xdr:pic>
      <xdr:nvPicPr>
        <xdr:cNvPr id="18" name="Picture 18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378142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219075</xdr:colOff>
      <xdr:row>17</xdr:row>
      <xdr:rowOff>133350</xdr:rowOff>
    </xdr:to>
    <xdr:pic>
      <xdr:nvPicPr>
        <xdr:cNvPr id="19" name="Picture 1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971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133350</xdr:rowOff>
    </xdr:to>
    <xdr:pic>
      <xdr:nvPicPr>
        <xdr:cNvPr id="20" name="Picture 20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9719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114300</xdr:rowOff>
    </xdr:to>
    <xdr:pic>
      <xdr:nvPicPr>
        <xdr:cNvPr id="21" name="Picture 21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416242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18</xdr:row>
      <xdr:rowOff>133350</xdr:rowOff>
    </xdr:to>
    <xdr:pic>
      <xdr:nvPicPr>
        <xdr:cNvPr id="22" name="Picture 22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41624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219075</xdr:colOff>
      <xdr:row>19</xdr:row>
      <xdr:rowOff>133350</xdr:rowOff>
    </xdr:to>
    <xdr:pic>
      <xdr:nvPicPr>
        <xdr:cNvPr id="23" name="Picture 2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352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219075</xdr:colOff>
      <xdr:row>20</xdr:row>
      <xdr:rowOff>133350</xdr:rowOff>
    </xdr:to>
    <xdr:pic>
      <xdr:nvPicPr>
        <xdr:cNvPr id="24" name="Picture 24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5434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257175</xdr:rowOff>
    </xdr:to>
    <xdr:pic>
      <xdr:nvPicPr>
        <xdr:cNvPr id="25" name="Picture 2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339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219075</xdr:colOff>
      <xdr:row>22</xdr:row>
      <xdr:rowOff>133350</xdr:rowOff>
    </xdr:to>
    <xdr:pic>
      <xdr:nvPicPr>
        <xdr:cNvPr id="26" name="Picture 26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1054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133350</xdr:rowOff>
    </xdr:to>
    <xdr:pic>
      <xdr:nvPicPr>
        <xdr:cNvPr id="27" name="Picture 27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2959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219075</xdr:colOff>
      <xdr:row>24</xdr:row>
      <xdr:rowOff>133350</xdr:rowOff>
    </xdr:to>
    <xdr:pic>
      <xdr:nvPicPr>
        <xdr:cNvPr id="28" name="Picture 28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4864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228600</xdr:rowOff>
    </xdr:to>
    <xdr:pic>
      <xdr:nvPicPr>
        <xdr:cNvPr id="29" name="Picture 2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6769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133350</xdr:rowOff>
    </xdr:to>
    <xdr:pic>
      <xdr:nvPicPr>
        <xdr:cNvPr id="30" name="Picture 30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102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133350</xdr:rowOff>
    </xdr:to>
    <xdr:pic>
      <xdr:nvPicPr>
        <xdr:cNvPr id="31" name="Picture 3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2007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27</xdr:row>
      <xdr:rowOff>133350</xdr:rowOff>
    </xdr:to>
    <xdr:pic>
      <xdr:nvPicPr>
        <xdr:cNvPr id="32" name="Picture 32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62007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219075</xdr:colOff>
      <xdr:row>28</xdr:row>
      <xdr:rowOff>133350</xdr:rowOff>
    </xdr:to>
    <xdr:pic>
      <xdr:nvPicPr>
        <xdr:cNvPr id="33" name="Picture 3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3912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133350</xdr:rowOff>
    </xdr:to>
    <xdr:pic>
      <xdr:nvPicPr>
        <xdr:cNvPr id="34" name="Picture 34" descr="https://upload.wikimedia.org/wikipedia/commons/thumb/1/10/Flag_of_Scotland.svg/23px-Flag_of_Scotland.sv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" y="65817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114300</xdr:rowOff>
    </xdr:to>
    <xdr:pic>
      <xdr:nvPicPr>
        <xdr:cNvPr id="35" name="Picture 35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677227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228600</xdr:rowOff>
    </xdr:to>
    <xdr:pic>
      <xdr:nvPicPr>
        <xdr:cNvPr id="36" name="Picture 36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9627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31</xdr:row>
      <xdr:rowOff>228600</xdr:rowOff>
    </xdr:to>
    <xdr:pic>
      <xdr:nvPicPr>
        <xdr:cNvPr id="37" name="Picture 37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6962775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114300</xdr:rowOff>
    </xdr:to>
    <xdr:pic>
      <xdr:nvPicPr>
        <xdr:cNvPr id="38" name="Picture 38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729615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133350</xdr:rowOff>
    </xdr:to>
    <xdr:pic>
      <xdr:nvPicPr>
        <xdr:cNvPr id="39" name="Picture 3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6295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33</xdr:row>
      <xdr:rowOff>133350</xdr:rowOff>
    </xdr:to>
    <xdr:pic>
      <xdr:nvPicPr>
        <xdr:cNvPr id="40" name="Picture 40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76295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133350</xdr:rowOff>
    </xdr:to>
    <xdr:pic>
      <xdr:nvPicPr>
        <xdr:cNvPr id="41" name="Picture 4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820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219075</xdr:colOff>
      <xdr:row>35</xdr:row>
      <xdr:rowOff>114300</xdr:rowOff>
    </xdr:to>
    <xdr:pic>
      <xdr:nvPicPr>
        <xdr:cNvPr id="42" name="Picture 42" descr="https://upload.wikimedia.org/wikipedia/commons/thumb/4/45/Flag_of_Ireland.svg/23px-Flag_of_Ireland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01052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35</xdr:row>
      <xdr:rowOff>133350</xdr:rowOff>
    </xdr:to>
    <xdr:pic>
      <xdr:nvPicPr>
        <xdr:cNvPr id="43" name="Picture 43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80105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219075</xdr:colOff>
      <xdr:row>36</xdr:row>
      <xdr:rowOff>133350</xdr:rowOff>
    </xdr:to>
    <xdr:pic>
      <xdr:nvPicPr>
        <xdr:cNvPr id="44" name="Picture 44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201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219075</xdr:colOff>
      <xdr:row>37</xdr:row>
      <xdr:rowOff>114300</xdr:rowOff>
    </xdr:to>
    <xdr:pic>
      <xdr:nvPicPr>
        <xdr:cNvPr id="45" name="Picture 45" descr="https://upload.wikimedia.org/wikipedia/commons/thumb/4/45/Flag_of_Ireland.svg/23px-Flag_of_Ireland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39152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133350</xdr:rowOff>
    </xdr:to>
    <xdr:pic>
      <xdr:nvPicPr>
        <xdr:cNvPr id="46" name="Picture 46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83915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219075</xdr:colOff>
      <xdr:row>38</xdr:row>
      <xdr:rowOff>133350</xdr:rowOff>
    </xdr:to>
    <xdr:pic>
      <xdr:nvPicPr>
        <xdr:cNvPr id="47" name="Picture 47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82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38</xdr:row>
      <xdr:rowOff>133350</xdr:rowOff>
    </xdr:to>
    <xdr:pic>
      <xdr:nvPicPr>
        <xdr:cNvPr id="48" name="Picture 48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85820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219075</xdr:colOff>
      <xdr:row>39</xdr:row>
      <xdr:rowOff>133350</xdr:rowOff>
    </xdr:to>
    <xdr:pic>
      <xdr:nvPicPr>
        <xdr:cNvPr id="49" name="Picture 4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7725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39</xdr:row>
      <xdr:rowOff>133350</xdr:rowOff>
    </xdr:to>
    <xdr:pic>
      <xdr:nvPicPr>
        <xdr:cNvPr id="50" name="Picture 50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87725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219075</xdr:colOff>
      <xdr:row>40</xdr:row>
      <xdr:rowOff>133350</xdr:rowOff>
    </xdr:to>
    <xdr:pic>
      <xdr:nvPicPr>
        <xdr:cNvPr id="51" name="Picture 5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963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40</xdr:row>
      <xdr:rowOff>133350</xdr:rowOff>
    </xdr:to>
    <xdr:pic>
      <xdr:nvPicPr>
        <xdr:cNvPr id="52" name="Picture 52" descr="Left club during playing sea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89630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219075</xdr:colOff>
      <xdr:row>41</xdr:row>
      <xdr:rowOff>133350</xdr:rowOff>
    </xdr:to>
    <xdr:pic>
      <xdr:nvPicPr>
        <xdr:cNvPr id="53" name="Picture 5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964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24</xdr:col>
      <xdr:colOff>123825</xdr:colOff>
      <xdr:row>1</xdr:row>
      <xdr:rowOff>161925</xdr:rowOff>
    </xdr:to>
    <xdr:pic>
      <xdr:nvPicPr>
        <xdr:cNvPr id="1" name="Picture 1" descr="A yellow rectangle, denoting the yellow penalty card shown to a player being cautione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0400" y="200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25</xdr:col>
      <xdr:colOff>123825</xdr:colOff>
      <xdr:row>1</xdr:row>
      <xdr:rowOff>161925</xdr:rowOff>
    </xdr:to>
    <xdr:pic>
      <xdr:nvPicPr>
        <xdr:cNvPr id="2" name="Picture 2" descr="A red rectangle, denoting the red penalty card shown to a player being sent of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0" y="200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219075</xdr:colOff>
      <xdr:row>2</xdr:row>
      <xdr:rowOff>133350</xdr:rowOff>
    </xdr:to>
    <xdr:pic>
      <xdr:nvPicPr>
        <xdr:cNvPr id="3" name="Picture 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000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85725</xdr:colOff>
      <xdr:row>2</xdr:row>
      <xdr:rowOff>133350</xdr:rowOff>
    </xdr:to>
    <xdr:pic>
      <xdr:nvPicPr>
        <xdr:cNvPr id="4" name="Picture 4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4000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133350</xdr:rowOff>
    </xdr:to>
    <xdr:pic>
      <xdr:nvPicPr>
        <xdr:cNvPr id="5" name="Picture 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8953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219075</xdr:colOff>
      <xdr:row>4</xdr:row>
      <xdr:rowOff>171450</xdr:rowOff>
    </xdr:to>
    <xdr:pic>
      <xdr:nvPicPr>
        <xdr:cNvPr id="6" name="Picture 6" descr="https://upload.wikimedia.org/wikipedia/commons/thumb/4/45/Flag_of_Ireland.svg/23px-Flag_of_Ireland.svg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13906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219075</xdr:colOff>
      <xdr:row>5</xdr:row>
      <xdr:rowOff>133350</xdr:rowOff>
    </xdr:to>
    <xdr:pic>
      <xdr:nvPicPr>
        <xdr:cNvPr id="7" name="Picture 7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8859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133350</xdr:rowOff>
    </xdr:to>
    <xdr:pic>
      <xdr:nvPicPr>
        <xdr:cNvPr id="8" name="Picture 8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885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219075</xdr:colOff>
      <xdr:row>6</xdr:row>
      <xdr:rowOff>133350</xdr:rowOff>
    </xdr:to>
    <xdr:pic>
      <xdr:nvPicPr>
        <xdr:cNvPr id="9" name="Picture 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23812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219075</xdr:colOff>
      <xdr:row>7</xdr:row>
      <xdr:rowOff>133350</xdr:rowOff>
    </xdr:to>
    <xdr:pic>
      <xdr:nvPicPr>
        <xdr:cNvPr id="10" name="Picture 10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27146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219075</xdr:colOff>
      <xdr:row>8</xdr:row>
      <xdr:rowOff>133350</xdr:rowOff>
    </xdr:to>
    <xdr:pic>
      <xdr:nvPicPr>
        <xdr:cNvPr id="11" name="Picture 11" descr="https://upload.wikimedia.org/wikipedia/commons/thumb/d/dc/Flag_of_Wales.svg/23px-Flag_of_Wales.svg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30480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219075</xdr:colOff>
      <xdr:row>9</xdr:row>
      <xdr:rowOff>133350</xdr:rowOff>
    </xdr:to>
    <xdr:pic>
      <xdr:nvPicPr>
        <xdr:cNvPr id="12" name="Picture 12" descr="https://upload.wikimedia.org/wikipedia/commons/thumb/d/dc/Flag_of_Wales.svg/23px-Flag_of_Wales.svg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33813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219075</xdr:colOff>
      <xdr:row>10</xdr:row>
      <xdr:rowOff>133350</xdr:rowOff>
    </xdr:to>
    <xdr:pic>
      <xdr:nvPicPr>
        <xdr:cNvPr id="13" name="Picture 1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3714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219075</xdr:colOff>
      <xdr:row>11</xdr:row>
      <xdr:rowOff>133350</xdr:rowOff>
    </xdr:to>
    <xdr:pic>
      <xdr:nvPicPr>
        <xdr:cNvPr id="14" name="Picture 14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0481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219075</xdr:colOff>
      <xdr:row>12</xdr:row>
      <xdr:rowOff>133350</xdr:rowOff>
    </xdr:to>
    <xdr:pic>
      <xdr:nvPicPr>
        <xdr:cNvPr id="15" name="Picture 1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3815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219075</xdr:colOff>
      <xdr:row>13</xdr:row>
      <xdr:rowOff>133350</xdr:rowOff>
    </xdr:to>
    <xdr:pic>
      <xdr:nvPicPr>
        <xdr:cNvPr id="16" name="Picture 16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8768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219075</xdr:colOff>
      <xdr:row>14</xdr:row>
      <xdr:rowOff>133350</xdr:rowOff>
    </xdr:to>
    <xdr:pic>
      <xdr:nvPicPr>
        <xdr:cNvPr id="17" name="Picture 17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52101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219075</xdr:colOff>
      <xdr:row>15</xdr:row>
      <xdr:rowOff>133350</xdr:rowOff>
    </xdr:to>
    <xdr:pic>
      <xdr:nvPicPr>
        <xdr:cNvPr id="18" name="Picture 18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55435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15</xdr:row>
      <xdr:rowOff>133350</xdr:rowOff>
    </xdr:to>
    <xdr:pic>
      <xdr:nvPicPr>
        <xdr:cNvPr id="19" name="Picture 19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55435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219075</xdr:colOff>
      <xdr:row>16</xdr:row>
      <xdr:rowOff>114300</xdr:rowOff>
    </xdr:to>
    <xdr:pic>
      <xdr:nvPicPr>
        <xdr:cNvPr id="20" name="Picture 20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587692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219075</xdr:colOff>
      <xdr:row>17</xdr:row>
      <xdr:rowOff>133350</xdr:rowOff>
    </xdr:to>
    <xdr:pic>
      <xdr:nvPicPr>
        <xdr:cNvPr id="21" name="Picture 2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6210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133350</xdr:rowOff>
    </xdr:to>
    <xdr:pic>
      <xdr:nvPicPr>
        <xdr:cNvPr id="22" name="Picture 22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62103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114300</xdr:rowOff>
    </xdr:to>
    <xdr:pic>
      <xdr:nvPicPr>
        <xdr:cNvPr id="23" name="Picture 23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654367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18</xdr:row>
      <xdr:rowOff>133350</xdr:rowOff>
    </xdr:to>
    <xdr:pic>
      <xdr:nvPicPr>
        <xdr:cNvPr id="24" name="Picture 24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65436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219075</xdr:colOff>
      <xdr:row>19</xdr:row>
      <xdr:rowOff>133350</xdr:rowOff>
    </xdr:to>
    <xdr:pic>
      <xdr:nvPicPr>
        <xdr:cNvPr id="25" name="Picture 2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68770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219075</xdr:colOff>
      <xdr:row>20</xdr:row>
      <xdr:rowOff>133350</xdr:rowOff>
    </xdr:to>
    <xdr:pic>
      <xdr:nvPicPr>
        <xdr:cNvPr id="26" name="Picture 26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72104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152400</xdr:rowOff>
    </xdr:to>
    <xdr:pic>
      <xdr:nvPicPr>
        <xdr:cNvPr id="27" name="Picture 27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75438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219075</xdr:colOff>
      <xdr:row>22</xdr:row>
      <xdr:rowOff>228600</xdr:rowOff>
    </xdr:to>
    <xdr:pic>
      <xdr:nvPicPr>
        <xdr:cNvPr id="28" name="Picture 28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79152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133350</xdr:rowOff>
    </xdr:to>
    <xdr:pic>
      <xdr:nvPicPr>
        <xdr:cNvPr id="29" name="Picture 2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82486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219075</xdr:colOff>
      <xdr:row>24</xdr:row>
      <xdr:rowOff>133350</xdr:rowOff>
    </xdr:to>
    <xdr:pic>
      <xdr:nvPicPr>
        <xdr:cNvPr id="30" name="Picture 30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8582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133350</xdr:rowOff>
    </xdr:to>
    <xdr:pic>
      <xdr:nvPicPr>
        <xdr:cNvPr id="31" name="Picture 3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89154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133350</xdr:rowOff>
    </xdr:to>
    <xdr:pic>
      <xdr:nvPicPr>
        <xdr:cNvPr id="32" name="Picture 32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94107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133350</xdr:rowOff>
    </xdr:to>
    <xdr:pic>
      <xdr:nvPicPr>
        <xdr:cNvPr id="33" name="Picture 3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9744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27</xdr:row>
      <xdr:rowOff>133350</xdr:rowOff>
    </xdr:to>
    <xdr:pic>
      <xdr:nvPicPr>
        <xdr:cNvPr id="34" name="Picture 34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9744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219075</xdr:colOff>
      <xdr:row>28</xdr:row>
      <xdr:rowOff>133350</xdr:rowOff>
    </xdr:to>
    <xdr:pic>
      <xdr:nvPicPr>
        <xdr:cNvPr id="35" name="Picture 3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00774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133350</xdr:rowOff>
    </xdr:to>
    <xdr:pic>
      <xdr:nvPicPr>
        <xdr:cNvPr id="36" name="Picture 36" descr="https://upload.wikimedia.org/wikipedia/commons/thumb/1/10/Flag_of_Scotland.svg/23px-Flag_of_Scotland.svg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9200" y="10572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114300</xdr:rowOff>
    </xdr:to>
    <xdr:pic>
      <xdr:nvPicPr>
        <xdr:cNvPr id="37" name="Picture 37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10906125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133350</xdr:rowOff>
    </xdr:to>
    <xdr:pic>
      <xdr:nvPicPr>
        <xdr:cNvPr id="38" name="Picture 38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12395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31</xdr:row>
      <xdr:rowOff>133350</xdr:rowOff>
    </xdr:to>
    <xdr:pic>
      <xdr:nvPicPr>
        <xdr:cNvPr id="39" name="Picture 39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1239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114300</xdr:rowOff>
    </xdr:to>
    <xdr:pic>
      <xdr:nvPicPr>
        <xdr:cNvPr id="40" name="Picture 40" descr="https://upload.wikimedia.org/wikipedia/commons/thumb/4/43/Flag_of_Northern_Ireland_%281953%E2%80%931972%29.svg/23px-Flag_of_Northern_Ireland_%281953%E2%80%931972%29.svg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117348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133350</xdr:rowOff>
    </xdr:to>
    <xdr:pic>
      <xdr:nvPicPr>
        <xdr:cNvPr id="41" name="Picture 4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22301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33</xdr:row>
      <xdr:rowOff>133350</xdr:rowOff>
    </xdr:to>
    <xdr:pic>
      <xdr:nvPicPr>
        <xdr:cNvPr id="42" name="Picture 42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22301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133350</xdr:rowOff>
    </xdr:to>
    <xdr:pic>
      <xdr:nvPicPr>
        <xdr:cNvPr id="43" name="Picture 4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2563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219075</xdr:colOff>
      <xdr:row>35</xdr:row>
      <xdr:rowOff>114300</xdr:rowOff>
    </xdr:to>
    <xdr:pic>
      <xdr:nvPicPr>
        <xdr:cNvPr id="44" name="Picture 44" descr="https://upload.wikimedia.org/wikipedia/commons/thumb/4/45/Flag_of_Ireland.svg/23px-Flag_of_Ireland.svg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1289685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35</xdr:row>
      <xdr:rowOff>133350</xdr:rowOff>
    </xdr:to>
    <xdr:pic>
      <xdr:nvPicPr>
        <xdr:cNvPr id="45" name="Picture 45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28968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219075</xdr:colOff>
      <xdr:row>36</xdr:row>
      <xdr:rowOff>133350</xdr:rowOff>
    </xdr:to>
    <xdr:pic>
      <xdr:nvPicPr>
        <xdr:cNvPr id="46" name="Picture 46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32302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219075</xdr:colOff>
      <xdr:row>37</xdr:row>
      <xdr:rowOff>114300</xdr:rowOff>
    </xdr:to>
    <xdr:pic>
      <xdr:nvPicPr>
        <xdr:cNvPr id="47" name="Picture 47" descr="https://upload.wikimedia.org/wikipedia/commons/thumb/4/45/Flag_of_Ireland.svg/23px-Flag_of_Ireland.svg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136017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133350</xdr:rowOff>
    </xdr:to>
    <xdr:pic>
      <xdr:nvPicPr>
        <xdr:cNvPr id="48" name="Picture 48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3601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219075</xdr:colOff>
      <xdr:row>38</xdr:row>
      <xdr:rowOff>133350</xdr:rowOff>
    </xdr:to>
    <xdr:pic>
      <xdr:nvPicPr>
        <xdr:cNvPr id="49" name="Picture 49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40970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38</xdr:row>
      <xdr:rowOff>133350</xdr:rowOff>
    </xdr:to>
    <xdr:pic>
      <xdr:nvPicPr>
        <xdr:cNvPr id="50" name="Picture 50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0970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219075</xdr:colOff>
      <xdr:row>39</xdr:row>
      <xdr:rowOff>133350</xdr:rowOff>
    </xdr:to>
    <xdr:pic>
      <xdr:nvPicPr>
        <xdr:cNvPr id="51" name="Picture 51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44303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39</xdr:row>
      <xdr:rowOff>133350</xdr:rowOff>
    </xdr:to>
    <xdr:pic>
      <xdr:nvPicPr>
        <xdr:cNvPr id="52" name="Picture 52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4303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219075</xdr:colOff>
      <xdr:row>40</xdr:row>
      <xdr:rowOff>133350</xdr:rowOff>
    </xdr:to>
    <xdr:pic>
      <xdr:nvPicPr>
        <xdr:cNvPr id="53" name="Picture 53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4925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40</xdr:row>
      <xdr:rowOff>133350</xdr:rowOff>
    </xdr:to>
    <xdr:pic>
      <xdr:nvPicPr>
        <xdr:cNvPr id="54" name="Picture 54" descr="Left club during playing seas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9256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219075</xdr:colOff>
      <xdr:row>41</xdr:row>
      <xdr:rowOff>133350</xdr:rowOff>
    </xdr:to>
    <xdr:pic>
      <xdr:nvPicPr>
        <xdr:cNvPr id="55" name="Picture 55" descr="https://upload.wikimedia.org/wikipedia/en/thumb/b/be/Flag_of_England.svg/23px-Flag_of_England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54209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2014%E2%80%9315_Football_League_Two" TargetMode="External" /><Relationship Id="rId2" Type="http://schemas.openxmlformats.org/officeDocument/2006/relationships/hyperlink" Target="https://en.wikipedia.org/wiki/2014%E2%80%9315_FA_Cup" TargetMode="External" /><Relationship Id="rId3" Type="http://schemas.openxmlformats.org/officeDocument/2006/relationships/hyperlink" Target="https://en.wikipedia.org/wiki/2014%E2%80%9315_Football_League_Cup" TargetMode="External" /><Relationship Id="rId4" Type="http://schemas.openxmlformats.org/officeDocument/2006/relationships/hyperlink" Target="https://en.wikipedia.org/wiki/2014%E2%80%9315_Football_League_Trophy" TargetMode="External" /><Relationship Id="rId5" Type="http://schemas.openxmlformats.org/officeDocument/2006/relationships/hyperlink" Target="https://en.wikipedia.org/wiki/2014%E2%80%9315_York_City_F.C._season#cite_note-155" TargetMode="External" /><Relationship Id="rId6" Type="http://schemas.openxmlformats.org/officeDocument/2006/relationships/hyperlink" Target="https://en.wikipedia.org/wiki/England" TargetMode="External" /><Relationship Id="rId7" Type="http://schemas.openxmlformats.org/officeDocument/2006/relationships/hyperlink" Target="https://en.wikipedia.org/wiki/Paul_Musselwhite" TargetMode="External" /><Relationship Id="rId8" Type="http://schemas.openxmlformats.org/officeDocument/2006/relationships/hyperlink" Target="https://en.wikipedia.org/wiki/England" TargetMode="External" /><Relationship Id="rId9" Type="http://schemas.openxmlformats.org/officeDocument/2006/relationships/hyperlink" Target="https://en.wikipedia.org/wiki/Arron_Jameson" TargetMode="External" /><Relationship Id="rId10" Type="http://schemas.openxmlformats.org/officeDocument/2006/relationships/hyperlink" Target="https://en.wikipedia.org/wiki/Republic_of_Ireland" TargetMode="External" /><Relationship Id="rId11" Type="http://schemas.openxmlformats.org/officeDocument/2006/relationships/hyperlink" Target="https://en.wikipedia.org/wiki/Lanre_Oyebanjo" TargetMode="External" /><Relationship Id="rId12" Type="http://schemas.openxmlformats.org/officeDocument/2006/relationships/hyperlink" Target="https://en.wikipedia.org/wiki/England" TargetMode="External" /><Relationship Id="rId13" Type="http://schemas.openxmlformats.org/officeDocument/2006/relationships/hyperlink" Target="https://en.wikipedia.org/wiki/Danny_Blanchett" TargetMode="External" /><Relationship Id="rId14" Type="http://schemas.openxmlformats.org/officeDocument/2006/relationships/hyperlink" Target="https://en.wikipedia.org/wiki/England" TargetMode="External" /><Relationship Id="rId15" Type="http://schemas.openxmlformats.org/officeDocument/2006/relationships/hyperlink" Target="https://en.wikipedia.org/wiki/Chris_Smith_(footballer,_born_1981)" TargetMode="External" /><Relationship Id="rId16" Type="http://schemas.openxmlformats.org/officeDocument/2006/relationships/hyperlink" Target="https://en.wikipedia.org/wiki/England" TargetMode="External" /><Relationship Id="rId17" Type="http://schemas.openxmlformats.org/officeDocument/2006/relationships/hyperlink" Target="https://en.wikipedia.org/wiki/David_McGurk" TargetMode="External" /><Relationship Id="rId18" Type="http://schemas.openxmlformats.org/officeDocument/2006/relationships/hyperlink" Target="https://en.wikipedia.org/wiki/Wales" TargetMode="External" /><Relationship Id="rId19" Type="http://schemas.openxmlformats.org/officeDocument/2006/relationships/hyperlink" Target="https://en.wikipedia.org/wiki/Daniel_Parslow" TargetMode="External" /><Relationship Id="rId20" Type="http://schemas.openxmlformats.org/officeDocument/2006/relationships/hyperlink" Target="https://en.wikipedia.org/wiki/Wales" TargetMode="External" /><Relationship Id="rId21" Type="http://schemas.openxmlformats.org/officeDocument/2006/relationships/hyperlink" Target="https://en.wikipedia.org/wiki/Jamie_Reed_(footballer)" TargetMode="External" /><Relationship Id="rId22" Type="http://schemas.openxmlformats.org/officeDocument/2006/relationships/hyperlink" Target="https://en.wikipedia.org/wiki/England" TargetMode="External" /><Relationship Id="rId23" Type="http://schemas.openxmlformats.org/officeDocument/2006/relationships/hyperlink" Target="https://en.wikipedia.org/wiki/Scott_Kerr" TargetMode="External" /><Relationship Id="rId24" Type="http://schemas.openxmlformats.org/officeDocument/2006/relationships/hyperlink" Target="https://en.wikipedia.org/wiki/England" TargetMode="External" /><Relationship Id="rId25" Type="http://schemas.openxmlformats.org/officeDocument/2006/relationships/hyperlink" Target="https://en.wikipedia.org/wiki/Jason_Walker_(footballer)" TargetMode="External" /><Relationship Id="rId26" Type="http://schemas.openxmlformats.org/officeDocument/2006/relationships/hyperlink" Target="https://en.wikipedia.org/wiki/England" TargetMode="External" /><Relationship Id="rId27" Type="http://schemas.openxmlformats.org/officeDocument/2006/relationships/hyperlink" Target="https://en.wikipedia.org/wiki/Ashley_Chambers" TargetMode="External" /><Relationship Id="rId28" Type="http://schemas.openxmlformats.org/officeDocument/2006/relationships/hyperlink" Target="https://en.wikipedia.org/wiki/England" TargetMode="External" /><Relationship Id="rId29" Type="http://schemas.openxmlformats.org/officeDocument/2006/relationships/hyperlink" Target="https://en.wikipedia.org/wiki/Michael_Coulson_(footballer)" TargetMode="External" /><Relationship Id="rId30" Type="http://schemas.openxmlformats.org/officeDocument/2006/relationships/hyperlink" Target="https://en.wikipedia.org/wiki/England" TargetMode="External" /><Relationship Id="rId31" Type="http://schemas.openxmlformats.org/officeDocument/2006/relationships/hyperlink" Target="https://en.wikipedia.org/wiki/Lee_Bullock" TargetMode="External" /><Relationship Id="rId32" Type="http://schemas.openxmlformats.org/officeDocument/2006/relationships/hyperlink" Target="https://en.wikipedia.org/wiki/England" TargetMode="External" /><Relationship Id="rId33" Type="http://schemas.openxmlformats.org/officeDocument/2006/relationships/hyperlink" Target="https://en.wikipedia.org/wiki/Jonathan_Smith_(footballer,_born_1986)" TargetMode="External" /><Relationship Id="rId34" Type="http://schemas.openxmlformats.org/officeDocument/2006/relationships/hyperlink" Target="https://en.wikipedia.org/wiki/Northern_Ireland" TargetMode="External" /><Relationship Id="rId35" Type="http://schemas.openxmlformats.org/officeDocument/2006/relationships/hyperlink" Target="https://en.wikipedia.org/wiki/David_McDaid" TargetMode="External" /><Relationship Id="rId36" Type="http://schemas.openxmlformats.org/officeDocument/2006/relationships/hyperlink" Target="https://en.wikipedia.org/wiki/England" TargetMode="External" /><Relationship Id="rId37" Type="http://schemas.openxmlformats.org/officeDocument/2006/relationships/hyperlink" Target="https://en.wikipedia.org/wiki/Oli_Johnson" TargetMode="External" /><Relationship Id="rId38" Type="http://schemas.openxmlformats.org/officeDocument/2006/relationships/hyperlink" Target="https://en.wikipedia.org/wiki/Northern_Ireland" TargetMode="External" /><Relationship Id="rId39" Type="http://schemas.openxmlformats.org/officeDocument/2006/relationships/hyperlink" Target="https://en.wikipedia.org/wiki/Josh_Carson" TargetMode="External" /><Relationship Id="rId40" Type="http://schemas.openxmlformats.org/officeDocument/2006/relationships/hyperlink" Target="https://en.wikipedia.org/wiki/England" TargetMode="External" /><Relationship Id="rId41" Type="http://schemas.openxmlformats.org/officeDocument/2006/relationships/hyperlink" Target="https://en.wikipedia.org/wiki/John_McReady" TargetMode="External" /><Relationship Id="rId42" Type="http://schemas.openxmlformats.org/officeDocument/2006/relationships/hyperlink" Target="https://en.wikipedia.org/wiki/England" TargetMode="External" /><Relationship Id="rId43" Type="http://schemas.openxmlformats.org/officeDocument/2006/relationships/hyperlink" Target="https://en.wikipedia.org/wiki/Jamal_Fyfield" TargetMode="External" /><Relationship Id="rId44" Type="http://schemas.openxmlformats.org/officeDocument/2006/relationships/hyperlink" Target="https://en.wikipedia.org/wiki/England" TargetMode="External" /><Relationship Id="rId45" Type="http://schemas.openxmlformats.org/officeDocument/2006/relationships/hyperlink" Target="https://en.wikipedia.org/wiki/Matty_Blair" TargetMode="External" /><Relationship Id="rId46" Type="http://schemas.openxmlformats.org/officeDocument/2006/relationships/hyperlink" Target="https://en.wikipedia.org/wiki/England" TargetMode="External" /><Relationship Id="rId47" Type="http://schemas.openxmlformats.org/officeDocument/2006/relationships/hyperlink" Target="https://en.wikipedia.org/wiki/Tom_Platt" TargetMode="External" /><Relationship Id="rId48" Type="http://schemas.openxmlformats.org/officeDocument/2006/relationships/hyperlink" Target="https://en.wikipedia.org/wiki/England" TargetMode="External" /><Relationship Id="rId49" Type="http://schemas.openxmlformats.org/officeDocument/2006/relationships/hyperlink" Target="https://en.wikipedia.org/wiki/Michael_Potts_(footballer)" TargetMode="External" /><Relationship Id="rId50" Type="http://schemas.openxmlformats.org/officeDocument/2006/relationships/hyperlink" Target="https://en.wikipedia.org/wiki/England" TargetMode="External" /><Relationship Id="rId51" Type="http://schemas.openxmlformats.org/officeDocument/2006/relationships/hyperlink" Target="https://en.wikipedia.org/wiki/Jon_Challinor" TargetMode="External" /><Relationship Id="rId52" Type="http://schemas.openxmlformats.org/officeDocument/2006/relationships/hyperlink" Target="https://en.wikipedia.org/wiki/England" TargetMode="External" /><Relationship Id="rId53" Type="http://schemas.openxmlformats.org/officeDocument/2006/relationships/hyperlink" Target="https://en.wikipedia.org/wiki/Liam_Henderson_(English_footballer)" TargetMode="External" /><Relationship Id="rId54" Type="http://schemas.openxmlformats.org/officeDocument/2006/relationships/hyperlink" Target="https://en.wikipedia.org/wiki/England" TargetMode="External" /><Relationship Id="rId55" Type="http://schemas.openxmlformats.org/officeDocument/2006/relationships/hyperlink" Target="https://en.wikipedia.org/wiki/Ben_Everson" TargetMode="External" /><Relationship Id="rId56" Type="http://schemas.openxmlformats.org/officeDocument/2006/relationships/hyperlink" Target="https://en.wikipedia.org/wiki/England" TargetMode="External" /><Relationship Id="rId57" Type="http://schemas.openxmlformats.org/officeDocument/2006/relationships/hyperlink" Target="https://en.wikipedia.org/wiki/Clarke_Carlisle" TargetMode="External" /><Relationship Id="rId58" Type="http://schemas.openxmlformats.org/officeDocument/2006/relationships/hyperlink" Target="https://en.wikipedia.org/wiki/England" TargetMode="External" /><Relationship Id="rId59" Type="http://schemas.openxmlformats.org/officeDocument/2006/relationships/hyperlink" Target="https://en.wikipedia.org/wiki/Jack_O%27Connell_(English_footballer)" TargetMode="External" /><Relationship Id="rId60" Type="http://schemas.openxmlformats.org/officeDocument/2006/relationships/hyperlink" Target="https://en.wikipedia.org/wiki/Scotland" TargetMode="External" /><Relationship Id="rId61" Type="http://schemas.openxmlformats.org/officeDocument/2006/relationships/hyperlink" Target="https://en.wikipedia.org/wiki/Chris_Doig" TargetMode="External" /><Relationship Id="rId62" Type="http://schemas.openxmlformats.org/officeDocument/2006/relationships/hyperlink" Target="https://en.wikipedia.org/wiki/Northern_Ireland" TargetMode="External" /><Relationship Id="rId63" Type="http://schemas.openxmlformats.org/officeDocument/2006/relationships/hyperlink" Target="https://en.wikipedia.org/wiki/Michael_Ingham_(footballer)" TargetMode="External" /><Relationship Id="rId64" Type="http://schemas.openxmlformats.org/officeDocument/2006/relationships/hyperlink" Target="https://en.wikipedia.org/wiki/England" TargetMode="External" /><Relationship Id="rId65" Type="http://schemas.openxmlformats.org/officeDocument/2006/relationships/hyperlink" Target="https://en.wikipedia.org/wiki/Michael_Rankine" TargetMode="External" /><Relationship Id="rId66" Type="http://schemas.openxmlformats.org/officeDocument/2006/relationships/hyperlink" Target="https://en.wikipedia.org/wiki/Northern_Ireland" TargetMode="External" /><Relationship Id="rId67" Type="http://schemas.openxmlformats.org/officeDocument/2006/relationships/hyperlink" Target="https://en.wikipedia.org/wiki/Paddy_McLaughlin_(footballer,_born_1991)" TargetMode="External" /><Relationship Id="rId68" Type="http://schemas.openxmlformats.org/officeDocument/2006/relationships/hyperlink" Target="https://en.wikipedia.org/wiki/England" TargetMode="External" /><Relationship Id="rId69" Type="http://schemas.openxmlformats.org/officeDocument/2006/relationships/hyperlink" Target="https://en.wikipedia.org/wiki/Charlie_Taylor_(footballer,_born_1993)" TargetMode="External" /><Relationship Id="rId70" Type="http://schemas.openxmlformats.org/officeDocument/2006/relationships/hyperlink" Target="https://en.wikipedia.org/wiki/England" TargetMode="External" /><Relationship Id="rId71" Type="http://schemas.openxmlformats.org/officeDocument/2006/relationships/hyperlink" Target="https://en.wikipedia.org/wiki/Tom_Allan_(footballer)" TargetMode="External" /><Relationship Id="rId72" Type="http://schemas.openxmlformats.org/officeDocument/2006/relationships/hyperlink" Target="https://en.wikipedia.org/wiki/Republic_of_Ireland" TargetMode="External" /><Relationship Id="rId73" Type="http://schemas.openxmlformats.org/officeDocument/2006/relationships/hyperlink" Target="https://en.wikipedia.org/wiki/Daniel_Kearns_(footballer)" TargetMode="External" /><Relationship Id="rId74" Type="http://schemas.openxmlformats.org/officeDocument/2006/relationships/hyperlink" Target="https://en.wikipedia.org/wiki/England" TargetMode="External" /><Relationship Id="rId75" Type="http://schemas.openxmlformats.org/officeDocument/2006/relationships/hyperlink" Target="https://en.wikipedia.org/wiki/Republic_of_Ireland" TargetMode="External" /><Relationship Id="rId76" Type="http://schemas.openxmlformats.org/officeDocument/2006/relationships/hyperlink" Target="https://en.wikipedia.org/wiki/John_McGrath_(Irish_footballer)" TargetMode="External" /><Relationship Id="rId77" Type="http://schemas.openxmlformats.org/officeDocument/2006/relationships/hyperlink" Target="https://en.wikipedia.org/wiki/England" TargetMode="External" /><Relationship Id="rId78" Type="http://schemas.openxmlformats.org/officeDocument/2006/relationships/hyperlink" Target="../../../../../../AppData/Roaming/Microsoft/Excel/1927_28.XLS" TargetMode="External" /><Relationship Id="rId79" Type="http://schemas.openxmlformats.org/officeDocument/2006/relationships/hyperlink" Target="https://en.wikipedia.org/wiki/England" TargetMode="External" /><Relationship Id="rId80" Type="http://schemas.openxmlformats.org/officeDocument/2006/relationships/hyperlink" Target="../../../../../../AppData/Roaming/Microsoft/Excel/1929_30.XLS" TargetMode="External" /><Relationship Id="rId81" Type="http://schemas.openxmlformats.org/officeDocument/2006/relationships/hyperlink" Target="https://en.wikipedia.org/wiki/England" TargetMode="External" /><Relationship Id="rId82" Type="http://schemas.openxmlformats.org/officeDocument/2006/relationships/hyperlink" Target="https://en.wikipedia.org/wiki/Richard_Cresswell" TargetMode="External" /><Relationship Id="rId83" Type="http://schemas.openxmlformats.org/officeDocument/2006/relationships/hyperlink" Target="https://en.wikipedia.org/wiki/England" TargetMode="External" /><Relationship Id="rId84" Type="http://schemas.openxmlformats.org/officeDocument/2006/relationships/hyperlink" Target="https://en.wikipedia.org/wiki/Adam_Reed_(footballer,_born_1991)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2012%E2%80%9313_Football_League_Two" TargetMode="External" /><Relationship Id="rId2" Type="http://schemas.openxmlformats.org/officeDocument/2006/relationships/hyperlink" Target="https://en.wikipedia.org/wiki/2012%E2%80%9313_FA_Cup" TargetMode="External" /><Relationship Id="rId3" Type="http://schemas.openxmlformats.org/officeDocument/2006/relationships/hyperlink" Target="https://en.wikipedia.org/wiki/2012%E2%80%9313_Football_League_Cup" TargetMode="External" /><Relationship Id="rId4" Type="http://schemas.openxmlformats.org/officeDocument/2006/relationships/hyperlink" Target="https://en.wikipedia.org/wiki/2012%E2%80%9313_Football_League_Trophy" TargetMode="External" /><Relationship Id="rId5" Type="http://schemas.openxmlformats.org/officeDocument/2006/relationships/hyperlink" Target="https://en.wikipedia.org/wiki/2012%E2%80%9313_York_City_F.C._season#cite_note-186" TargetMode="External" /><Relationship Id="rId6" Type="http://schemas.openxmlformats.org/officeDocument/2006/relationships/hyperlink" Target="https://en.wikipedia.org/wiki/England" TargetMode="External" /><Relationship Id="rId7" Type="http://schemas.openxmlformats.org/officeDocument/2006/relationships/hyperlink" Target="https://en.wikipedia.org/wiki/Paul_Musselwhite" TargetMode="External" /><Relationship Id="rId8" Type="http://schemas.openxmlformats.org/officeDocument/2006/relationships/hyperlink" Target="https://en.wikipedia.org/wiki/England" TargetMode="External" /><Relationship Id="rId9" Type="http://schemas.openxmlformats.org/officeDocument/2006/relationships/hyperlink" Target="https://en.wikipedia.org/wiki/Arron_Jameson" TargetMode="External" /><Relationship Id="rId10" Type="http://schemas.openxmlformats.org/officeDocument/2006/relationships/hyperlink" Target="https://en.wikipedia.org/wiki/Republic_of_Ireland" TargetMode="External" /><Relationship Id="rId11" Type="http://schemas.openxmlformats.org/officeDocument/2006/relationships/hyperlink" Target="https://en.wikipedia.org/wiki/Lanre_Oyebanjo" TargetMode="External" /><Relationship Id="rId12" Type="http://schemas.openxmlformats.org/officeDocument/2006/relationships/hyperlink" Target="https://en.wikipedia.org/wiki/England" TargetMode="External" /><Relationship Id="rId13" Type="http://schemas.openxmlformats.org/officeDocument/2006/relationships/hyperlink" Target="https://en.wikipedia.org/wiki/Danny_Blanchett" TargetMode="External" /><Relationship Id="rId14" Type="http://schemas.openxmlformats.org/officeDocument/2006/relationships/hyperlink" Target="https://en.wikipedia.org/wiki/England" TargetMode="External" /><Relationship Id="rId15" Type="http://schemas.openxmlformats.org/officeDocument/2006/relationships/hyperlink" Target="https://en.wikipedia.org/wiki/Chris_Smith_(footballer,_born_1981)" TargetMode="External" /><Relationship Id="rId16" Type="http://schemas.openxmlformats.org/officeDocument/2006/relationships/hyperlink" Target="https://en.wikipedia.org/wiki/England" TargetMode="External" /><Relationship Id="rId17" Type="http://schemas.openxmlformats.org/officeDocument/2006/relationships/hyperlink" Target="https://en.wikipedia.org/wiki/David_McGurk" TargetMode="External" /><Relationship Id="rId18" Type="http://schemas.openxmlformats.org/officeDocument/2006/relationships/hyperlink" Target="https://en.wikipedia.org/wiki/Wales" TargetMode="External" /><Relationship Id="rId19" Type="http://schemas.openxmlformats.org/officeDocument/2006/relationships/hyperlink" Target="https://en.wikipedia.org/wiki/Daniel_Parslow" TargetMode="External" /><Relationship Id="rId20" Type="http://schemas.openxmlformats.org/officeDocument/2006/relationships/hyperlink" Target="https://en.wikipedia.org/wiki/Wales" TargetMode="External" /><Relationship Id="rId21" Type="http://schemas.openxmlformats.org/officeDocument/2006/relationships/hyperlink" Target="https://en.wikipedia.org/wiki/Jamie_Reed_(footballer)" TargetMode="External" /><Relationship Id="rId22" Type="http://schemas.openxmlformats.org/officeDocument/2006/relationships/hyperlink" Target="https://en.wikipedia.org/wiki/England" TargetMode="External" /><Relationship Id="rId23" Type="http://schemas.openxmlformats.org/officeDocument/2006/relationships/hyperlink" Target="https://en.wikipedia.org/wiki/Scott_Kerr" TargetMode="External" /><Relationship Id="rId24" Type="http://schemas.openxmlformats.org/officeDocument/2006/relationships/hyperlink" Target="https://en.wikipedia.org/wiki/England" TargetMode="External" /><Relationship Id="rId25" Type="http://schemas.openxmlformats.org/officeDocument/2006/relationships/hyperlink" Target="https://en.wikipedia.org/wiki/Jason_Walker_(footballer)" TargetMode="External" /><Relationship Id="rId26" Type="http://schemas.openxmlformats.org/officeDocument/2006/relationships/hyperlink" Target="https://en.wikipedia.org/wiki/England" TargetMode="External" /><Relationship Id="rId27" Type="http://schemas.openxmlformats.org/officeDocument/2006/relationships/hyperlink" Target="https://en.wikipedia.org/wiki/Ashley_Chambers" TargetMode="External" /><Relationship Id="rId28" Type="http://schemas.openxmlformats.org/officeDocument/2006/relationships/hyperlink" Target="https://en.wikipedia.org/wiki/England" TargetMode="External" /><Relationship Id="rId29" Type="http://schemas.openxmlformats.org/officeDocument/2006/relationships/hyperlink" Target="https://en.wikipedia.org/wiki/Michael_Coulson_(footballer)" TargetMode="External" /><Relationship Id="rId30" Type="http://schemas.openxmlformats.org/officeDocument/2006/relationships/hyperlink" Target="https://en.wikipedia.org/wiki/England" TargetMode="External" /><Relationship Id="rId31" Type="http://schemas.openxmlformats.org/officeDocument/2006/relationships/hyperlink" Target="https://en.wikipedia.org/wiki/Lee_Bullock" TargetMode="External" /><Relationship Id="rId32" Type="http://schemas.openxmlformats.org/officeDocument/2006/relationships/hyperlink" Target="https://en.wikipedia.org/wiki/England" TargetMode="External" /><Relationship Id="rId33" Type="http://schemas.openxmlformats.org/officeDocument/2006/relationships/hyperlink" Target="https://en.wikipedia.org/wiki/Jonathan_Smith_(footballer,_born_1986)" TargetMode="External" /><Relationship Id="rId34" Type="http://schemas.openxmlformats.org/officeDocument/2006/relationships/hyperlink" Target="https://en.wikipedia.org/wiki/Northern_Ireland" TargetMode="External" /><Relationship Id="rId35" Type="http://schemas.openxmlformats.org/officeDocument/2006/relationships/hyperlink" Target="https://en.wikipedia.org/wiki/David_McDaid" TargetMode="External" /><Relationship Id="rId36" Type="http://schemas.openxmlformats.org/officeDocument/2006/relationships/hyperlink" Target="https://en.wikipedia.org/wiki/England" TargetMode="External" /><Relationship Id="rId37" Type="http://schemas.openxmlformats.org/officeDocument/2006/relationships/hyperlink" Target="https://en.wikipedia.org/wiki/Oli_Johnson" TargetMode="External" /><Relationship Id="rId38" Type="http://schemas.openxmlformats.org/officeDocument/2006/relationships/hyperlink" Target="https://en.wikipedia.org/wiki/Northern_Ireland" TargetMode="External" /><Relationship Id="rId39" Type="http://schemas.openxmlformats.org/officeDocument/2006/relationships/hyperlink" Target="https://en.wikipedia.org/wiki/Josh_Carson" TargetMode="External" /><Relationship Id="rId40" Type="http://schemas.openxmlformats.org/officeDocument/2006/relationships/hyperlink" Target="https://en.wikipedia.org/wiki/England" TargetMode="External" /><Relationship Id="rId41" Type="http://schemas.openxmlformats.org/officeDocument/2006/relationships/hyperlink" Target="https://en.wikipedia.org/wiki/John_McReady" TargetMode="External" /><Relationship Id="rId42" Type="http://schemas.openxmlformats.org/officeDocument/2006/relationships/hyperlink" Target="https://en.wikipedia.org/wiki/England" TargetMode="External" /><Relationship Id="rId43" Type="http://schemas.openxmlformats.org/officeDocument/2006/relationships/hyperlink" Target="https://en.wikipedia.org/wiki/Jamal_Fyfield" TargetMode="External" /><Relationship Id="rId44" Type="http://schemas.openxmlformats.org/officeDocument/2006/relationships/hyperlink" Target="https://en.wikipedia.org/wiki/England" TargetMode="External" /><Relationship Id="rId45" Type="http://schemas.openxmlformats.org/officeDocument/2006/relationships/hyperlink" Target="https://en.wikipedia.org/wiki/Matty_Blair" TargetMode="External" /><Relationship Id="rId46" Type="http://schemas.openxmlformats.org/officeDocument/2006/relationships/hyperlink" Target="https://en.wikipedia.org/wiki/England" TargetMode="External" /><Relationship Id="rId47" Type="http://schemas.openxmlformats.org/officeDocument/2006/relationships/hyperlink" Target="https://en.wikipedia.org/wiki/Tom_Platt" TargetMode="External" /><Relationship Id="rId48" Type="http://schemas.openxmlformats.org/officeDocument/2006/relationships/hyperlink" Target="https://en.wikipedia.org/wiki/England" TargetMode="External" /><Relationship Id="rId49" Type="http://schemas.openxmlformats.org/officeDocument/2006/relationships/hyperlink" Target="https://en.wikipedia.org/wiki/Michael_Potts_(footballer)" TargetMode="External" /><Relationship Id="rId50" Type="http://schemas.openxmlformats.org/officeDocument/2006/relationships/hyperlink" Target="https://en.wikipedia.org/wiki/England" TargetMode="External" /><Relationship Id="rId51" Type="http://schemas.openxmlformats.org/officeDocument/2006/relationships/hyperlink" Target="https://en.wikipedia.org/wiki/Jon_Challinor" TargetMode="External" /><Relationship Id="rId52" Type="http://schemas.openxmlformats.org/officeDocument/2006/relationships/hyperlink" Target="https://en.wikipedia.org/wiki/England" TargetMode="External" /><Relationship Id="rId53" Type="http://schemas.openxmlformats.org/officeDocument/2006/relationships/hyperlink" Target="https://en.wikipedia.org/wiki/Liam_Henderson_(English_footballer)" TargetMode="External" /><Relationship Id="rId54" Type="http://schemas.openxmlformats.org/officeDocument/2006/relationships/hyperlink" Target="https://en.wikipedia.org/wiki/England" TargetMode="External" /><Relationship Id="rId55" Type="http://schemas.openxmlformats.org/officeDocument/2006/relationships/hyperlink" Target="https://en.wikipedia.org/wiki/Ben_Everson" TargetMode="External" /><Relationship Id="rId56" Type="http://schemas.openxmlformats.org/officeDocument/2006/relationships/hyperlink" Target="https://en.wikipedia.org/wiki/England" TargetMode="External" /><Relationship Id="rId57" Type="http://schemas.openxmlformats.org/officeDocument/2006/relationships/hyperlink" Target="https://en.wikipedia.org/wiki/Clarke_Carlisle" TargetMode="External" /><Relationship Id="rId58" Type="http://schemas.openxmlformats.org/officeDocument/2006/relationships/hyperlink" Target="https://en.wikipedia.org/wiki/England" TargetMode="External" /><Relationship Id="rId59" Type="http://schemas.openxmlformats.org/officeDocument/2006/relationships/hyperlink" Target="https://en.wikipedia.org/wiki/Jack_O%27Connell_(English_footballer)" TargetMode="External" /><Relationship Id="rId60" Type="http://schemas.openxmlformats.org/officeDocument/2006/relationships/hyperlink" Target="https://en.wikipedia.org/wiki/Scotland" TargetMode="External" /><Relationship Id="rId61" Type="http://schemas.openxmlformats.org/officeDocument/2006/relationships/hyperlink" Target="https://en.wikipedia.org/wiki/Chris_Doig" TargetMode="External" /><Relationship Id="rId62" Type="http://schemas.openxmlformats.org/officeDocument/2006/relationships/hyperlink" Target="https://en.wikipedia.org/wiki/Northern_Ireland" TargetMode="External" /><Relationship Id="rId63" Type="http://schemas.openxmlformats.org/officeDocument/2006/relationships/hyperlink" Target="https://en.wikipedia.org/wiki/Michael_Ingham_(footballer)" TargetMode="External" /><Relationship Id="rId64" Type="http://schemas.openxmlformats.org/officeDocument/2006/relationships/hyperlink" Target="https://en.wikipedia.org/wiki/England" TargetMode="External" /><Relationship Id="rId65" Type="http://schemas.openxmlformats.org/officeDocument/2006/relationships/hyperlink" Target="https://en.wikipedia.org/wiki/Michael_Rankine" TargetMode="External" /><Relationship Id="rId66" Type="http://schemas.openxmlformats.org/officeDocument/2006/relationships/hyperlink" Target="https://en.wikipedia.org/wiki/Northern_Ireland" TargetMode="External" /><Relationship Id="rId67" Type="http://schemas.openxmlformats.org/officeDocument/2006/relationships/hyperlink" Target="https://en.wikipedia.org/wiki/Paddy_McLaughlin_(footballer,_born_1991)" TargetMode="External" /><Relationship Id="rId68" Type="http://schemas.openxmlformats.org/officeDocument/2006/relationships/hyperlink" Target="https://en.wikipedia.org/wiki/England" TargetMode="External" /><Relationship Id="rId69" Type="http://schemas.openxmlformats.org/officeDocument/2006/relationships/hyperlink" Target="https://en.wikipedia.org/wiki/Charlie_Taylor_(footballer,_born_1993)" TargetMode="External" /><Relationship Id="rId70" Type="http://schemas.openxmlformats.org/officeDocument/2006/relationships/hyperlink" Target="https://en.wikipedia.org/wiki/England" TargetMode="External" /><Relationship Id="rId71" Type="http://schemas.openxmlformats.org/officeDocument/2006/relationships/hyperlink" Target="https://en.wikipedia.org/wiki/Tom_Allan_(footballer)" TargetMode="External" /><Relationship Id="rId72" Type="http://schemas.openxmlformats.org/officeDocument/2006/relationships/hyperlink" Target="https://en.wikipedia.org/wiki/Republic_of_Ireland" TargetMode="External" /><Relationship Id="rId73" Type="http://schemas.openxmlformats.org/officeDocument/2006/relationships/hyperlink" Target="https://en.wikipedia.org/wiki/Daniel_Kearns_(footballer)" TargetMode="External" /><Relationship Id="rId74" Type="http://schemas.openxmlformats.org/officeDocument/2006/relationships/hyperlink" Target="https://en.wikipedia.org/wiki/England" TargetMode="External" /><Relationship Id="rId75" Type="http://schemas.openxmlformats.org/officeDocument/2006/relationships/hyperlink" Target="https://en.wikipedia.org/wiki/Republic_of_Ireland" TargetMode="External" /><Relationship Id="rId76" Type="http://schemas.openxmlformats.org/officeDocument/2006/relationships/hyperlink" Target="https://en.wikipedia.org/wiki/John_McGrath_(Irish_footballer)" TargetMode="External" /><Relationship Id="rId77" Type="http://schemas.openxmlformats.org/officeDocument/2006/relationships/hyperlink" Target="https://en.wikipedia.org/wiki/England" TargetMode="External" /><Relationship Id="rId78" Type="http://schemas.openxmlformats.org/officeDocument/2006/relationships/hyperlink" Target="https://en.wikipedia.org/wiki/Curtis_Obeng" TargetMode="External" /><Relationship Id="rId79" Type="http://schemas.openxmlformats.org/officeDocument/2006/relationships/hyperlink" Target="https://en.wikipedia.org/wiki/England" TargetMode="External" /><Relationship Id="rId80" Type="http://schemas.openxmlformats.org/officeDocument/2006/relationships/hyperlink" Target="https://en.wikipedia.org/wiki/Alex_Rodman" TargetMode="External" /><Relationship Id="rId81" Type="http://schemas.openxmlformats.org/officeDocument/2006/relationships/hyperlink" Target="https://en.wikipedia.org/wiki/England" TargetMode="External" /><Relationship Id="rId82" Type="http://schemas.openxmlformats.org/officeDocument/2006/relationships/hyperlink" Target="https://en.wikipedia.org/wiki/Richard_Cresswell" TargetMode="External" /><Relationship Id="rId83" Type="http://schemas.openxmlformats.org/officeDocument/2006/relationships/hyperlink" Target="https://en.wikipedia.org/wiki/England" TargetMode="External" /><Relationship Id="rId84" Type="http://schemas.openxmlformats.org/officeDocument/2006/relationships/hyperlink" Target="https://en.wikipedia.org/wiki/Adam_Reed_(footballer,_born_1991)" TargetMode="External" /><Relationship Id="rId8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1"/>
  <sheetViews>
    <sheetView showGridLines="0" tabSelected="1" zoomScale="112" zoomScaleNormal="112" zoomScalePageLayoutView="0" workbookViewId="0" topLeftCell="G4">
      <selection activeCell="AF38" sqref="AF38"/>
    </sheetView>
  </sheetViews>
  <sheetFormatPr defaultColWidth="9.140625" defaultRowHeight="12.75"/>
  <cols>
    <col min="1" max="3" width="9.140625" style="2" customWidth="1"/>
    <col min="4" max="4" width="2.7109375" style="2" customWidth="1"/>
    <col min="5" max="5" width="3.140625" style="1" customWidth="1"/>
    <col min="6" max="6" width="5.140625" style="10" customWidth="1"/>
    <col min="7" max="8" width="2.8515625" style="9" customWidth="1"/>
    <col min="9" max="9" width="13.8515625" style="10" customWidth="1"/>
    <col min="10" max="10" width="3.28125" style="10" customWidth="1"/>
    <col min="11" max="13" width="2.28125" style="10" customWidth="1"/>
    <col min="14" max="14" width="29.421875" style="3" customWidth="1"/>
    <col min="15" max="16" width="4.8515625" style="10" customWidth="1"/>
    <col min="17" max="23" width="2.7109375" style="4" customWidth="1"/>
    <col min="24" max="25" width="2.7109375" style="2" customWidth="1"/>
    <col min="26" max="28" width="2.7109375" style="4" customWidth="1"/>
    <col min="29" max="30" width="2.7109375" style="2" customWidth="1"/>
    <col min="31" max="31" width="2.7109375" style="4" customWidth="1"/>
    <col min="32" max="33" width="2.7109375" style="2" customWidth="1"/>
    <col min="34" max="39" width="2.7109375" style="4" customWidth="1"/>
    <col min="40" max="41" width="2.7109375" style="2" customWidth="1"/>
    <col min="42" max="43" width="2.7109375" style="4" customWidth="1"/>
    <col min="44" max="53" width="2.7109375" style="2" customWidth="1"/>
    <col min="54" max="63" width="2.7109375" style="2" hidden="1" customWidth="1"/>
    <col min="64" max="64" width="2.7109375" style="2" customWidth="1"/>
    <col min="65" max="65" width="3.7109375" style="2" customWidth="1"/>
    <col min="66" max="66" width="2.140625" style="2" customWidth="1"/>
    <col min="67" max="67" width="15.421875" style="3" customWidth="1"/>
    <col min="68" max="68" width="1.8515625" style="151" customWidth="1"/>
    <col min="69" max="71" width="1.8515625" style="2" customWidth="1"/>
    <col min="72" max="115" width="1.1484375" style="2" customWidth="1"/>
    <col min="116" max="16384" width="9.140625" style="2" customWidth="1"/>
  </cols>
  <sheetData>
    <row r="1" spans="6:65" ht="25.5" customHeight="1">
      <c r="F1" s="11"/>
      <c r="N1" s="3" t="s">
        <v>212</v>
      </c>
      <c r="Q1" s="3"/>
      <c r="S1" s="3"/>
      <c r="T1" s="3"/>
      <c r="U1" s="32"/>
      <c r="V1" s="3"/>
      <c r="W1" s="3"/>
      <c r="Y1" s="31"/>
      <c r="Z1" s="30"/>
      <c r="AA1" s="3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0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4:43" ht="4.5" customHeight="1">
      <c r="N2" s="30"/>
      <c r="O2" s="34"/>
      <c r="P2" s="34"/>
      <c r="Q2" s="80"/>
      <c r="R2" s="80"/>
      <c r="S2" s="80"/>
      <c r="T2" s="81"/>
      <c r="U2" s="80"/>
      <c r="V2" s="80"/>
      <c r="W2" s="81"/>
      <c r="X2" s="82"/>
      <c r="Y2" s="80"/>
      <c r="Z2" s="80"/>
      <c r="AA2" s="80"/>
      <c r="AB2" s="81"/>
      <c r="AC2" s="82"/>
      <c r="AD2" s="82"/>
      <c r="AE2" s="80"/>
      <c r="AF2" s="82"/>
      <c r="AG2" s="82"/>
      <c r="AH2" s="81"/>
      <c r="AI2" s="81"/>
      <c r="AJ2" s="81"/>
      <c r="AK2" s="81"/>
      <c r="AL2" s="81"/>
      <c r="AM2" s="80"/>
      <c r="AN2" s="82"/>
      <c r="AO2" s="82"/>
      <c r="AQ2" s="22"/>
    </row>
    <row r="3" spans="14:46" ht="19.5" customHeight="1">
      <c r="N3" s="30"/>
      <c r="O3" s="34"/>
      <c r="P3" s="34"/>
      <c r="Q3" s="10">
        <v>1</v>
      </c>
      <c r="R3" s="10">
        <v>28</v>
      </c>
      <c r="S3" s="10">
        <v>12</v>
      </c>
      <c r="T3" s="10">
        <v>19</v>
      </c>
      <c r="U3" s="10">
        <v>4</v>
      </c>
      <c r="V3" s="10">
        <v>3</v>
      </c>
      <c r="W3" s="10">
        <v>11</v>
      </c>
      <c r="X3" s="10">
        <v>8</v>
      </c>
      <c r="Y3" s="10">
        <v>14</v>
      </c>
      <c r="Z3" s="10">
        <v>16</v>
      </c>
      <c r="AA3" s="10">
        <v>23</v>
      </c>
      <c r="AB3" s="10">
        <v>7</v>
      </c>
      <c r="AC3" s="10">
        <v>5</v>
      </c>
      <c r="AD3" s="10">
        <v>9</v>
      </c>
      <c r="AE3" s="10">
        <v>10</v>
      </c>
      <c r="AF3" s="10">
        <v>18</v>
      </c>
      <c r="AG3" s="10">
        <v>2</v>
      </c>
      <c r="AH3" s="10">
        <v>27</v>
      </c>
      <c r="AI3" s="10">
        <v>17</v>
      </c>
      <c r="AJ3" s="10" t="s">
        <v>244</v>
      </c>
      <c r="AK3" s="10">
        <v>20</v>
      </c>
      <c r="AL3" s="10">
        <v>21</v>
      </c>
      <c r="AM3" s="10">
        <v>22</v>
      </c>
      <c r="AN3" s="10">
        <v>6</v>
      </c>
      <c r="AO3" s="82" t="s">
        <v>347</v>
      </c>
      <c r="AP3" s="4">
        <v>30</v>
      </c>
      <c r="AQ3" s="22">
        <v>13</v>
      </c>
      <c r="AR3" s="2">
        <v>25</v>
      </c>
      <c r="AS3" s="2">
        <v>24</v>
      </c>
      <c r="AT3" s="2">
        <v>29</v>
      </c>
    </row>
    <row r="4" spans="6:57" ht="19.5" customHeight="1">
      <c r="F4" s="76" t="s">
        <v>195</v>
      </c>
      <c r="N4" s="30"/>
      <c r="Q4" s="82">
        <v>1192</v>
      </c>
      <c r="R4" s="82">
        <v>1159</v>
      </c>
      <c r="S4" s="82">
        <v>1075</v>
      </c>
      <c r="T4" s="82">
        <v>1191</v>
      </c>
      <c r="U4" s="82">
        <v>1183</v>
      </c>
      <c r="V4" s="82">
        <v>1189</v>
      </c>
      <c r="W4" s="82">
        <v>1188</v>
      </c>
      <c r="X4" s="82">
        <v>1160</v>
      </c>
      <c r="Y4" s="82">
        <v>1186</v>
      </c>
      <c r="Z4" s="82">
        <v>1178</v>
      </c>
      <c r="AA4" s="82">
        <v>1190</v>
      </c>
      <c r="AB4" s="82">
        <v>1193</v>
      </c>
      <c r="AC4" s="82">
        <v>1194</v>
      </c>
      <c r="AD4" s="82">
        <v>1195</v>
      </c>
      <c r="AE4" s="82">
        <v>1140</v>
      </c>
      <c r="AF4" s="82">
        <v>1143</v>
      </c>
      <c r="AG4" s="82">
        <v>1196</v>
      </c>
      <c r="AH4" s="82">
        <v>1197</v>
      </c>
      <c r="AI4" s="82">
        <v>1187</v>
      </c>
      <c r="AJ4" s="82" t="s">
        <v>244</v>
      </c>
      <c r="AK4" s="82">
        <v>1185</v>
      </c>
      <c r="AL4" s="82">
        <v>1198</v>
      </c>
      <c r="AM4" s="82">
        <v>1199</v>
      </c>
      <c r="AN4" s="82">
        <v>960</v>
      </c>
      <c r="AO4" s="82">
        <v>1200</v>
      </c>
      <c r="AP4" s="82">
        <v>1201</v>
      </c>
      <c r="AQ4" s="82" t="s">
        <v>311</v>
      </c>
      <c r="AR4" s="82">
        <v>1202</v>
      </c>
      <c r="AS4" s="82">
        <v>1204</v>
      </c>
      <c r="AT4" s="82">
        <v>1205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</row>
    <row r="5" spans="1:68" s="4" customFormat="1" ht="54.75" customHeight="1">
      <c r="A5" s="4" t="s">
        <v>16</v>
      </c>
      <c r="D5" s="2"/>
      <c r="E5" s="24" t="s">
        <v>14</v>
      </c>
      <c r="F5" s="25" t="s">
        <v>13</v>
      </c>
      <c r="G5" s="25" t="s">
        <v>12</v>
      </c>
      <c r="H5" s="25" t="s">
        <v>26</v>
      </c>
      <c r="I5" s="25" t="s">
        <v>11</v>
      </c>
      <c r="J5" s="25" t="s">
        <v>22</v>
      </c>
      <c r="K5" s="25" t="s">
        <v>23</v>
      </c>
      <c r="L5" s="25" t="s">
        <v>24</v>
      </c>
      <c r="M5" s="25" t="s">
        <v>252</v>
      </c>
      <c r="N5" s="92" t="s">
        <v>9</v>
      </c>
      <c r="O5" s="25" t="s">
        <v>10</v>
      </c>
      <c r="P5" s="25" t="s">
        <v>202</v>
      </c>
      <c r="Q5" s="61" t="s">
        <v>203</v>
      </c>
      <c r="R5" s="61" t="s">
        <v>204</v>
      </c>
      <c r="S5" s="61" t="s">
        <v>208</v>
      </c>
      <c r="T5" s="61" t="s">
        <v>207</v>
      </c>
      <c r="U5" s="61" t="s">
        <v>205</v>
      </c>
      <c r="V5" s="61" t="s">
        <v>206</v>
      </c>
      <c r="W5" s="61" t="s">
        <v>364</v>
      </c>
      <c r="X5" s="61" t="s">
        <v>209</v>
      </c>
      <c r="Y5" s="61" t="s">
        <v>211</v>
      </c>
      <c r="Z5" s="61" t="s">
        <v>210</v>
      </c>
      <c r="AA5" s="61" t="s">
        <v>229</v>
      </c>
      <c r="AB5" s="61" t="s">
        <v>216</v>
      </c>
      <c r="AC5" s="61" t="s">
        <v>217</v>
      </c>
      <c r="AD5" s="61" t="s">
        <v>218</v>
      </c>
      <c r="AE5" s="61" t="s">
        <v>213</v>
      </c>
      <c r="AF5" s="61" t="s">
        <v>214</v>
      </c>
      <c r="AG5" s="61" t="s">
        <v>231</v>
      </c>
      <c r="AH5" s="61" t="s">
        <v>220</v>
      </c>
      <c r="AI5" s="61" t="s">
        <v>222</v>
      </c>
      <c r="AJ5" s="61" t="s">
        <v>228</v>
      </c>
      <c r="AK5" s="61" t="s">
        <v>227</v>
      </c>
      <c r="AL5" s="61" t="s">
        <v>243</v>
      </c>
      <c r="AM5" s="61" t="s">
        <v>253</v>
      </c>
      <c r="AN5" s="61" t="s">
        <v>259</v>
      </c>
      <c r="AO5" s="61" t="s">
        <v>296</v>
      </c>
      <c r="AP5" s="61" t="s">
        <v>303</v>
      </c>
      <c r="AQ5" s="61" t="s">
        <v>304</v>
      </c>
      <c r="AR5" s="61" t="s">
        <v>310</v>
      </c>
      <c r="AS5" s="61" t="s">
        <v>319</v>
      </c>
      <c r="AT5" s="61" t="s">
        <v>346</v>
      </c>
      <c r="AU5" s="61" t="s">
        <v>271</v>
      </c>
      <c r="AV5" s="61" t="s">
        <v>272</v>
      </c>
      <c r="AW5" s="61" t="s">
        <v>273</v>
      </c>
      <c r="AX5" s="61" t="s">
        <v>274</v>
      </c>
      <c r="AY5" s="61" t="s">
        <v>275</v>
      </c>
      <c r="AZ5" s="61" t="s">
        <v>187</v>
      </c>
      <c r="BA5" s="61" t="s">
        <v>47</v>
      </c>
      <c r="BB5" s="61" t="s">
        <v>48</v>
      </c>
      <c r="BC5" s="61" t="s">
        <v>49</v>
      </c>
      <c r="BD5" s="61" t="s">
        <v>50</v>
      </c>
      <c r="BE5" s="61" t="s">
        <v>51</v>
      </c>
      <c r="BF5" s="61" t="s">
        <v>40</v>
      </c>
      <c r="BG5" s="61" t="s">
        <v>41</v>
      </c>
      <c r="BH5" s="61" t="s">
        <v>42</v>
      </c>
      <c r="BI5" s="61" t="s">
        <v>43</v>
      </c>
      <c r="BJ5" s="61" t="s">
        <v>44</v>
      </c>
      <c r="BK5" s="61" t="s">
        <v>45</v>
      </c>
      <c r="BL5" s="61" t="s">
        <v>39</v>
      </c>
      <c r="BM5" s="61" t="s">
        <v>20</v>
      </c>
      <c r="BN5" s="5"/>
      <c r="BO5" s="3"/>
      <c r="BP5" s="151"/>
    </row>
    <row r="6" spans="4:81" s="6" customFormat="1" ht="8.25" customHeight="1">
      <c r="D6" s="2"/>
      <c r="E6" s="69">
        <v>1</v>
      </c>
      <c r="F6" s="66" t="s">
        <v>34</v>
      </c>
      <c r="G6" s="160">
        <v>6</v>
      </c>
      <c r="H6" s="68" t="s">
        <v>31</v>
      </c>
      <c r="I6" s="68" t="s">
        <v>189</v>
      </c>
      <c r="J6" s="68" t="s">
        <v>27</v>
      </c>
      <c r="K6" s="68">
        <v>2</v>
      </c>
      <c r="L6" s="68">
        <v>0</v>
      </c>
      <c r="M6" s="68" t="s">
        <v>188</v>
      </c>
      <c r="N6" s="139" t="s">
        <v>219</v>
      </c>
      <c r="O6" s="83">
        <v>3978</v>
      </c>
      <c r="P6" s="83">
        <v>246</v>
      </c>
      <c r="Q6" s="112">
        <v>1</v>
      </c>
      <c r="R6" s="112">
        <v>2</v>
      </c>
      <c r="S6" s="112">
        <v>3</v>
      </c>
      <c r="T6" s="112">
        <v>4</v>
      </c>
      <c r="U6" s="112">
        <v>5</v>
      </c>
      <c r="V6" s="112">
        <v>6</v>
      </c>
      <c r="W6" s="133">
        <v>7</v>
      </c>
      <c r="X6" s="112">
        <v>8</v>
      </c>
      <c r="Y6" s="134">
        <v>9</v>
      </c>
      <c r="Z6" s="112">
        <v>10</v>
      </c>
      <c r="AA6" s="132">
        <v>11</v>
      </c>
      <c r="AB6" s="112">
        <v>12</v>
      </c>
      <c r="AC6" s="112">
        <v>13</v>
      </c>
      <c r="AD6" s="112">
        <v>14</v>
      </c>
      <c r="AE6" s="112" t="s">
        <v>215</v>
      </c>
      <c r="AF6" s="112" t="s">
        <v>215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 t="s">
        <v>194</v>
      </c>
      <c r="BM6" s="26">
        <f aca="true" t="shared" si="0" ref="BM6:BM51">SUM(Q6:BK6)</f>
        <v>105</v>
      </c>
      <c r="BN6" s="5">
        <v>1</v>
      </c>
      <c r="BO6" s="54"/>
      <c r="BP6" s="151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79" s="6" customFormat="1" ht="8.25" customHeight="1">
      <c r="A7" s="6" t="s">
        <v>17</v>
      </c>
      <c r="B7" s="62" t="s">
        <v>196</v>
      </c>
      <c r="C7" s="62"/>
      <c r="D7" s="2"/>
      <c r="E7" s="69">
        <v>2</v>
      </c>
      <c r="F7" s="66"/>
      <c r="G7" s="160">
        <v>13</v>
      </c>
      <c r="H7" s="68" t="s">
        <v>24</v>
      </c>
      <c r="I7" s="68" t="s">
        <v>198</v>
      </c>
      <c r="J7" s="68" t="s">
        <v>29</v>
      </c>
      <c r="K7" s="68">
        <v>1</v>
      </c>
      <c r="L7" s="68">
        <v>2</v>
      </c>
      <c r="M7" s="68" t="s">
        <v>30</v>
      </c>
      <c r="N7" s="139" t="s">
        <v>221</v>
      </c>
      <c r="O7" s="83">
        <v>2245</v>
      </c>
      <c r="P7" s="83">
        <v>207</v>
      </c>
      <c r="Q7" s="112">
        <v>1</v>
      </c>
      <c r="R7" s="112"/>
      <c r="S7" s="112">
        <v>3</v>
      </c>
      <c r="T7" s="112">
        <v>4</v>
      </c>
      <c r="U7" s="112">
        <v>5</v>
      </c>
      <c r="V7" s="134">
        <v>6</v>
      </c>
      <c r="W7" s="112">
        <v>7</v>
      </c>
      <c r="X7" s="133">
        <v>8</v>
      </c>
      <c r="Y7" s="112">
        <v>9</v>
      </c>
      <c r="Z7" s="112">
        <v>10</v>
      </c>
      <c r="AA7" s="112"/>
      <c r="AB7" s="132">
        <v>11</v>
      </c>
      <c r="AC7" s="112">
        <v>13</v>
      </c>
      <c r="AD7" s="112" t="s">
        <v>215</v>
      </c>
      <c r="AE7" s="112">
        <v>14</v>
      </c>
      <c r="AF7" s="112" t="s">
        <v>215</v>
      </c>
      <c r="AG7" s="112">
        <v>2</v>
      </c>
      <c r="AH7" s="112">
        <v>12</v>
      </c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 t="s">
        <v>194</v>
      </c>
      <c r="BM7" s="26">
        <f t="shared" si="0"/>
        <v>105</v>
      </c>
      <c r="BN7" s="5">
        <v>2</v>
      </c>
      <c r="BO7" s="54" t="s">
        <v>247</v>
      </c>
      <c r="BP7" s="54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4:79" s="6" customFormat="1" ht="8.25" customHeight="1">
      <c r="D8" s="2"/>
      <c r="E8" s="69">
        <v>3</v>
      </c>
      <c r="F8" s="66"/>
      <c r="G8" s="160">
        <v>17</v>
      </c>
      <c r="H8" s="68" t="s">
        <v>24</v>
      </c>
      <c r="I8" s="68" t="s">
        <v>199</v>
      </c>
      <c r="J8" s="68" t="s">
        <v>28</v>
      </c>
      <c r="K8" s="68">
        <v>1</v>
      </c>
      <c r="L8" s="68">
        <v>1</v>
      </c>
      <c r="M8" s="68" t="s">
        <v>0</v>
      </c>
      <c r="N8" s="104" t="s">
        <v>235</v>
      </c>
      <c r="O8" s="83">
        <v>1125</v>
      </c>
      <c r="P8" s="83">
        <v>199</v>
      </c>
      <c r="Q8" s="112">
        <v>1</v>
      </c>
      <c r="R8" s="112" t="s">
        <v>33</v>
      </c>
      <c r="S8" s="112">
        <v>3</v>
      </c>
      <c r="T8" s="132">
        <v>4</v>
      </c>
      <c r="U8" s="112">
        <v>5</v>
      </c>
      <c r="V8" s="112"/>
      <c r="W8" s="112">
        <v>7</v>
      </c>
      <c r="X8" s="112">
        <v>8</v>
      </c>
      <c r="Y8" s="112">
        <v>9</v>
      </c>
      <c r="Z8" s="112">
        <v>10</v>
      </c>
      <c r="AA8" s="112"/>
      <c r="AB8" s="133">
        <v>11</v>
      </c>
      <c r="AC8" s="112">
        <v>6</v>
      </c>
      <c r="AD8" s="112" t="s">
        <v>215</v>
      </c>
      <c r="AE8" s="112">
        <v>12</v>
      </c>
      <c r="AF8" s="112" t="s">
        <v>215</v>
      </c>
      <c r="AG8" s="112">
        <v>2</v>
      </c>
      <c r="AH8" s="112">
        <v>13</v>
      </c>
      <c r="AI8" s="112" t="s">
        <v>215</v>
      </c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 t="s">
        <v>194</v>
      </c>
      <c r="BM8" s="26">
        <f t="shared" si="0"/>
        <v>91</v>
      </c>
      <c r="BN8" s="5">
        <v>3</v>
      </c>
      <c r="BO8" s="54"/>
      <c r="BP8" s="151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s="6" customFormat="1" ht="8.25" customHeight="1">
      <c r="A9" s="6" t="s">
        <v>18</v>
      </c>
      <c r="B9" s="62" t="s">
        <v>197</v>
      </c>
      <c r="D9" s="2"/>
      <c r="E9" s="69">
        <v>4</v>
      </c>
      <c r="F9" s="66"/>
      <c r="G9" s="160">
        <v>20</v>
      </c>
      <c r="H9" s="68" t="s">
        <v>31</v>
      </c>
      <c r="I9" s="68" t="s">
        <v>200</v>
      </c>
      <c r="J9" s="68" t="s">
        <v>29</v>
      </c>
      <c r="K9" s="68">
        <v>0</v>
      </c>
      <c r="L9" s="68">
        <v>1</v>
      </c>
      <c r="M9" s="68" t="s">
        <v>30</v>
      </c>
      <c r="N9" s="104" t="s">
        <v>237</v>
      </c>
      <c r="O9" s="83">
        <v>3624</v>
      </c>
      <c r="P9" s="83">
        <v>66</v>
      </c>
      <c r="Q9" s="112">
        <v>1</v>
      </c>
      <c r="R9" s="112" t="s">
        <v>33</v>
      </c>
      <c r="S9" s="134">
        <v>3</v>
      </c>
      <c r="T9" s="112">
        <v>4</v>
      </c>
      <c r="U9" s="112">
        <v>5</v>
      </c>
      <c r="V9" s="112"/>
      <c r="W9" s="112">
        <v>7</v>
      </c>
      <c r="X9" s="133">
        <v>8</v>
      </c>
      <c r="Y9" s="132">
        <v>9</v>
      </c>
      <c r="Z9" s="112">
        <v>10</v>
      </c>
      <c r="AA9" s="112"/>
      <c r="AB9" s="112">
        <v>11</v>
      </c>
      <c r="AC9" s="112">
        <v>6</v>
      </c>
      <c r="AD9" s="112">
        <v>12</v>
      </c>
      <c r="AE9" s="112">
        <v>13</v>
      </c>
      <c r="AF9" s="112" t="s">
        <v>215</v>
      </c>
      <c r="AG9" s="112">
        <v>2</v>
      </c>
      <c r="AH9" s="112" t="s">
        <v>215</v>
      </c>
      <c r="AI9" s="112">
        <v>14</v>
      </c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 t="s">
        <v>194</v>
      </c>
      <c r="BM9" s="26">
        <f t="shared" si="0"/>
        <v>105</v>
      </c>
      <c r="BN9" s="5">
        <v>4</v>
      </c>
      <c r="BO9" s="54"/>
      <c r="BP9" s="151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2:79" s="6" customFormat="1" ht="8.25" customHeight="1">
      <c r="B10" s="62" t="s">
        <v>290</v>
      </c>
      <c r="D10" s="2"/>
      <c r="E10" s="69">
        <v>5</v>
      </c>
      <c r="F10" s="66"/>
      <c r="G10" s="160">
        <v>27</v>
      </c>
      <c r="H10" s="68" t="s">
        <v>24</v>
      </c>
      <c r="I10" s="68" t="s">
        <v>223</v>
      </c>
      <c r="J10" s="68" t="s">
        <v>27</v>
      </c>
      <c r="K10" s="68">
        <v>1</v>
      </c>
      <c r="L10" s="68">
        <v>0</v>
      </c>
      <c r="M10" s="68" t="s">
        <v>30</v>
      </c>
      <c r="N10" s="139" t="s">
        <v>226</v>
      </c>
      <c r="O10" s="83">
        <v>1424</v>
      </c>
      <c r="P10" s="83">
        <v>300</v>
      </c>
      <c r="Q10" s="112">
        <v>1</v>
      </c>
      <c r="R10" s="112" t="s">
        <v>33</v>
      </c>
      <c r="S10" s="112"/>
      <c r="T10" s="112">
        <v>10</v>
      </c>
      <c r="U10" s="112">
        <v>4</v>
      </c>
      <c r="V10" s="112"/>
      <c r="W10" s="112">
        <v>7</v>
      </c>
      <c r="X10" s="112">
        <v>8</v>
      </c>
      <c r="Y10" s="112"/>
      <c r="Z10" s="112">
        <v>3</v>
      </c>
      <c r="AA10" s="112"/>
      <c r="AB10" s="132">
        <v>11</v>
      </c>
      <c r="AC10" s="112">
        <v>5</v>
      </c>
      <c r="AD10" s="112">
        <v>9</v>
      </c>
      <c r="AE10" s="112" t="s">
        <v>215</v>
      </c>
      <c r="AF10" s="112" t="s">
        <v>215</v>
      </c>
      <c r="AG10" s="112">
        <v>2</v>
      </c>
      <c r="AH10" s="112">
        <v>12</v>
      </c>
      <c r="AI10" s="112">
        <v>6</v>
      </c>
      <c r="AJ10" s="112" t="s">
        <v>215</v>
      </c>
      <c r="AK10" s="112" t="s">
        <v>215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 t="s">
        <v>194</v>
      </c>
      <c r="BM10" s="26">
        <f t="shared" si="0"/>
        <v>78</v>
      </c>
      <c r="BN10" s="5">
        <v>5</v>
      </c>
      <c r="BO10" s="54"/>
      <c r="BP10" s="151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2:79" s="6" customFormat="1" ht="8.25" customHeight="1">
      <c r="B11" s="62" t="s">
        <v>363</v>
      </c>
      <c r="D11" s="2"/>
      <c r="E11" s="69">
        <v>6</v>
      </c>
      <c r="F11" s="66"/>
      <c r="G11" s="160">
        <v>29</v>
      </c>
      <c r="H11" s="68" t="s">
        <v>31</v>
      </c>
      <c r="I11" s="68" t="s">
        <v>225</v>
      </c>
      <c r="J11" s="68" t="s">
        <v>28</v>
      </c>
      <c r="K11" s="68">
        <v>1</v>
      </c>
      <c r="L11" s="68">
        <v>1</v>
      </c>
      <c r="M11" s="68" t="s">
        <v>0</v>
      </c>
      <c r="N11" s="104" t="s">
        <v>236</v>
      </c>
      <c r="O11" s="83">
        <v>6833</v>
      </c>
      <c r="P11" s="83">
        <v>1660</v>
      </c>
      <c r="Q11" s="112">
        <v>1</v>
      </c>
      <c r="R11" s="112" t="s">
        <v>232</v>
      </c>
      <c r="S11" s="112"/>
      <c r="T11" s="133">
        <v>10</v>
      </c>
      <c r="U11" s="112">
        <v>4</v>
      </c>
      <c r="V11" s="112"/>
      <c r="W11" s="112">
        <v>7</v>
      </c>
      <c r="X11" s="112">
        <v>8</v>
      </c>
      <c r="Y11" s="112">
        <v>9</v>
      </c>
      <c r="Z11" s="112">
        <v>3</v>
      </c>
      <c r="AA11" s="112"/>
      <c r="AB11" s="112">
        <v>11</v>
      </c>
      <c r="AC11" s="132">
        <v>5</v>
      </c>
      <c r="AD11" s="112" t="s">
        <v>215</v>
      </c>
      <c r="AE11" s="112">
        <v>12</v>
      </c>
      <c r="AF11" s="112" t="s">
        <v>215</v>
      </c>
      <c r="AG11" s="112">
        <v>2</v>
      </c>
      <c r="AH11" s="112" t="s">
        <v>215</v>
      </c>
      <c r="AI11" s="112">
        <v>6</v>
      </c>
      <c r="AJ11" s="112" t="s">
        <v>33</v>
      </c>
      <c r="AK11" s="112">
        <v>13</v>
      </c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 t="s">
        <v>194</v>
      </c>
      <c r="BM11" s="26">
        <f t="shared" si="0"/>
        <v>91</v>
      </c>
      <c r="BN11" s="5">
        <v>6</v>
      </c>
      <c r="BO11" s="54"/>
      <c r="BP11" s="151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4:79" s="6" customFormat="1" ht="8.25" customHeight="1">
      <c r="D12" s="2"/>
      <c r="E12" s="69">
        <v>7</v>
      </c>
      <c r="F12" s="66" t="s">
        <v>191</v>
      </c>
      <c r="G12" s="160">
        <v>3</v>
      </c>
      <c r="H12" s="68" t="s">
        <v>24</v>
      </c>
      <c r="I12" s="68" t="s">
        <v>224</v>
      </c>
      <c r="J12" s="68" t="s">
        <v>27</v>
      </c>
      <c r="K12" s="68">
        <v>1</v>
      </c>
      <c r="L12" s="68">
        <v>0</v>
      </c>
      <c r="M12" s="68" t="s">
        <v>0</v>
      </c>
      <c r="N12" s="139" t="s">
        <v>230</v>
      </c>
      <c r="O12" s="83">
        <v>2294</v>
      </c>
      <c r="P12" s="83">
        <v>137</v>
      </c>
      <c r="Q12" s="112">
        <v>1</v>
      </c>
      <c r="R12" s="112" t="s">
        <v>33</v>
      </c>
      <c r="S12" s="112" t="s">
        <v>215</v>
      </c>
      <c r="T12" s="112">
        <v>10</v>
      </c>
      <c r="U12" s="112">
        <v>4</v>
      </c>
      <c r="V12" s="112"/>
      <c r="W12" s="112">
        <v>7</v>
      </c>
      <c r="X12" s="112">
        <v>8</v>
      </c>
      <c r="Y12" s="112">
        <v>9</v>
      </c>
      <c r="Z12" s="112">
        <v>3</v>
      </c>
      <c r="AA12" s="112"/>
      <c r="AB12" s="132">
        <v>11</v>
      </c>
      <c r="AC12" s="112">
        <v>5</v>
      </c>
      <c r="AD12" s="112">
        <v>12</v>
      </c>
      <c r="AE12" s="112" t="s">
        <v>33</v>
      </c>
      <c r="AF12" s="112" t="s">
        <v>215</v>
      </c>
      <c r="AG12" s="112">
        <v>2</v>
      </c>
      <c r="AH12" s="112" t="s">
        <v>215</v>
      </c>
      <c r="AI12" s="112">
        <v>6</v>
      </c>
      <c r="AJ12" s="112" t="s">
        <v>33</v>
      </c>
      <c r="AK12" s="112" t="s">
        <v>215</v>
      </c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 t="s">
        <v>194</v>
      </c>
      <c r="BM12" s="26">
        <f t="shared" si="0"/>
        <v>78</v>
      </c>
      <c r="BN12" s="5">
        <v>7</v>
      </c>
      <c r="BO12" s="54"/>
      <c r="BP12" s="151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4:79" s="6" customFormat="1" ht="8.25" customHeight="1">
      <c r="D13" s="2"/>
      <c r="E13" s="69">
        <v>8</v>
      </c>
      <c r="F13" s="66"/>
      <c r="G13" s="160">
        <v>13</v>
      </c>
      <c r="H13" s="68" t="s">
        <v>31</v>
      </c>
      <c r="I13" s="68" t="s">
        <v>234</v>
      </c>
      <c r="J13" s="68" t="s">
        <v>27</v>
      </c>
      <c r="K13" s="68">
        <v>2</v>
      </c>
      <c r="L13" s="68">
        <v>1</v>
      </c>
      <c r="M13" s="68" t="s">
        <v>30</v>
      </c>
      <c r="N13" s="104" t="s">
        <v>238</v>
      </c>
      <c r="O13" s="83">
        <v>3492</v>
      </c>
      <c r="P13" s="83">
        <v>90</v>
      </c>
      <c r="Q13" s="112">
        <v>1</v>
      </c>
      <c r="R13" s="112" t="s">
        <v>33</v>
      </c>
      <c r="S13" s="112">
        <v>13</v>
      </c>
      <c r="T13" s="134">
        <v>10</v>
      </c>
      <c r="U13" s="112">
        <v>4</v>
      </c>
      <c r="V13" s="112"/>
      <c r="W13" s="112">
        <v>7</v>
      </c>
      <c r="X13" s="112">
        <v>8</v>
      </c>
      <c r="Y13" s="112">
        <v>9</v>
      </c>
      <c r="Z13" s="133">
        <v>3</v>
      </c>
      <c r="AA13" s="112"/>
      <c r="AB13" s="132">
        <v>11</v>
      </c>
      <c r="AC13" s="112">
        <v>5</v>
      </c>
      <c r="AD13" s="112" t="s">
        <v>33</v>
      </c>
      <c r="AE13" s="112" t="s">
        <v>215</v>
      </c>
      <c r="AF13" s="112" t="s">
        <v>215</v>
      </c>
      <c r="AG13" s="112">
        <v>2</v>
      </c>
      <c r="AH13" s="112">
        <v>12</v>
      </c>
      <c r="AI13" s="112">
        <v>6</v>
      </c>
      <c r="AJ13" s="112" t="s">
        <v>33</v>
      </c>
      <c r="AK13" s="112">
        <v>14</v>
      </c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 t="s">
        <v>194</v>
      </c>
      <c r="BM13" s="26">
        <f t="shared" si="0"/>
        <v>105</v>
      </c>
      <c r="BN13" s="5">
        <v>8</v>
      </c>
      <c r="BO13" s="54" t="s">
        <v>248</v>
      </c>
      <c r="BP13" s="151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s="6" customFormat="1" ht="8.25" customHeight="1">
      <c r="A14" s="6" t="s">
        <v>19</v>
      </c>
      <c r="D14" s="2"/>
      <c r="E14" s="69">
        <v>9</v>
      </c>
      <c r="F14" s="66"/>
      <c r="G14" s="160">
        <v>17</v>
      </c>
      <c r="H14" s="68" t="s">
        <v>24</v>
      </c>
      <c r="I14" s="68" t="s">
        <v>233</v>
      </c>
      <c r="J14" s="68" t="s">
        <v>28</v>
      </c>
      <c r="K14" s="68">
        <v>1</v>
      </c>
      <c r="L14" s="68">
        <v>1</v>
      </c>
      <c r="M14" s="68" t="s">
        <v>30</v>
      </c>
      <c r="N14" s="139" t="s">
        <v>242</v>
      </c>
      <c r="O14" s="83">
        <v>3758</v>
      </c>
      <c r="P14" s="83">
        <v>1400</v>
      </c>
      <c r="Q14" s="112">
        <v>1</v>
      </c>
      <c r="R14" s="112"/>
      <c r="S14" s="112">
        <v>12</v>
      </c>
      <c r="T14" s="112">
        <v>10</v>
      </c>
      <c r="U14" s="112"/>
      <c r="V14" s="112"/>
      <c r="W14" s="112">
        <v>7</v>
      </c>
      <c r="X14" s="112">
        <v>8</v>
      </c>
      <c r="Y14" s="112">
        <v>9</v>
      </c>
      <c r="Z14" s="132">
        <v>3</v>
      </c>
      <c r="AA14" s="112" t="s">
        <v>215</v>
      </c>
      <c r="AB14" s="112" t="s">
        <v>215</v>
      </c>
      <c r="AC14" s="112">
        <v>5</v>
      </c>
      <c r="AD14" s="112"/>
      <c r="AE14" s="112"/>
      <c r="AF14" s="112" t="s">
        <v>215</v>
      </c>
      <c r="AG14" s="112">
        <v>2</v>
      </c>
      <c r="AH14" s="112">
        <v>11</v>
      </c>
      <c r="AI14" s="112">
        <v>6</v>
      </c>
      <c r="AJ14" s="112"/>
      <c r="AK14" s="112">
        <v>13</v>
      </c>
      <c r="AL14" s="133">
        <v>4</v>
      </c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 t="s">
        <v>194</v>
      </c>
      <c r="BM14" s="26">
        <f t="shared" si="0"/>
        <v>91</v>
      </c>
      <c r="BN14" s="5">
        <v>9</v>
      </c>
      <c r="BO14" s="54"/>
      <c r="BP14" s="151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s="6" customFormat="1" ht="8.25" customHeight="1">
      <c r="A15" s="172" t="s">
        <v>299</v>
      </c>
      <c r="B15" s="173"/>
      <c r="C15" s="173"/>
      <c r="D15" s="2"/>
      <c r="E15" s="69">
        <v>10</v>
      </c>
      <c r="F15" s="66"/>
      <c r="G15" s="160">
        <v>24</v>
      </c>
      <c r="H15" s="68" t="s">
        <v>31</v>
      </c>
      <c r="I15" s="68" t="s">
        <v>240</v>
      </c>
      <c r="J15" s="68" t="s">
        <v>29</v>
      </c>
      <c r="K15" s="68">
        <v>1</v>
      </c>
      <c r="L15" s="68">
        <v>3</v>
      </c>
      <c r="M15" s="147" t="s">
        <v>249</v>
      </c>
      <c r="N15" s="104" t="s">
        <v>250</v>
      </c>
      <c r="O15" s="83">
        <v>6759</v>
      </c>
      <c r="P15" s="83">
        <v>1734</v>
      </c>
      <c r="Q15" s="112">
        <v>1</v>
      </c>
      <c r="R15" s="112"/>
      <c r="S15" s="123">
        <v>3</v>
      </c>
      <c r="T15" s="123">
        <v>10</v>
      </c>
      <c r="U15" s="123">
        <v>4</v>
      </c>
      <c r="V15" s="123"/>
      <c r="W15" s="123">
        <v>7</v>
      </c>
      <c r="X15" s="123">
        <v>2</v>
      </c>
      <c r="Y15" s="123">
        <v>9</v>
      </c>
      <c r="Z15" s="123"/>
      <c r="AA15" s="123">
        <v>12</v>
      </c>
      <c r="AB15" s="123" t="s">
        <v>215</v>
      </c>
      <c r="AC15" s="123">
        <v>5</v>
      </c>
      <c r="AD15" s="123"/>
      <c r="AE15" s="123">
        <v>13</v>
      </c>
      <c r="AF15" s="123" t="s">
        <v>215</v>
      </c>
      <c r="AG15" s="123"/>
      <c r="AH15" s="140">
        <v>11</v>
      </c>
      <c r="AI15" s="146">
        <v>6</v>
      </c>
      <c r="AJ15" s="112"/>
      <c r="AK15" s="133">
        <v>8</v>
      </c>
      <c r="AL15" s="123">
        <v>14</v>
      </c>
      <c r="AM15" s="123"/>
      <c r="AN15" s="123"/>
      <c r="AO15" s="123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 t="s">
        <v>194</v>
      </c>
      <c r="BM15" s="26">
        <f t="shared" si="0"/>
        <v>105</v>
      </c>
      <c r="BN15" s="5">
        <v>10</v>
      </c>
      <c r="BO15" s="54"/>
      <c r="BP15" s="151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s="6" customFormat="1" ht="8.25" customHeight="1">
      <c r="A16" s="173"/>
      <c r="B16" s="173"/>
      <c r="C16" s="173"/>
      <c r="D16" s="2"/>
      <c r="E16" s="69">
        <v>11</v>
      </c>
      <c r="F16" s="66" t="s">
        <v>1</v>
      </c>
      <c r="G16" s="160">
        <v>1</v>
      </c>
      <c r="H16" s="68" t="s">
        <v>24</v>
      </c>
      <c r="I16" s="68" t="s">
        <v>239</v>
      </c>
      <c r="J16" s="68" t="s">
        <v>27</v>
      </c>
      <c r="K16" s="68">
        <v>5</v>
      </c>
      <c r="L16" s="68">
        <v>0</v>
      </c>
      <c r="M16" s="68" t="s">
        <v>87</v>
      </c>
      <c r="N16" s="139" t="s">
        <v>257</v>
      </c>
      <c r="O16" s="83">
        <v>1647</v>
      </c>
      <c r="P16" s="83">
        <v>342</v>
      </c>
      <c r="Q16" s="112">
        <v>1</v>
      </c>
      <c r="R16" s="112"/>
      <c r="S16" s="123">
        <v>3</v>
      </c>
      <c r="T16" s="123">
        <v>10</v>
      </c>
      <c r="U16" s="123">
        <v>4</v>
      </c>
      <c r="V16" s="123"/>
      <c r="W16" s="123">
        <v>7</v>
      </c>
      <c r="X16" s="123">
        <v>8</v>
      </c>
      <c r="Y16" s="123">
        <v>9</v>
      </c>
      <c r="Z16" s="123">
        <v>13</v>
      </c>
      <c r="AA16" s="123">
        <v>14</v>
      </c>
      <c r="AB16" s="123">
        <v>11</v>
      </c>
      <c r="AC16" s="123">
        <v>5</v>
      </c>
      <c r="AD16" s="123"/>
      <c r="AE16" s="123" t="s">
        <v>33</v>
      </c>
      <c r="AF16" s="123" t="s">
        <v>215</v>
      </c>
      <c r="AG16" s="123">
        <v>2</v>
      </c>
      <c r="AH16" s="123" t="s">
        <v>33</v>
      </c>
      <c r="AI16" s="123">
        <v>6</v>
      </c>
      <c r="AJ16" s="112"/>
      <c r="AK16" s="112" t="s">
        <v>215</v>
      </c>
      <c r="AL16" s="123">
        <v>12</v>
      </c>
      <c r="AM16" s="123"/>
      <c r="AN16" s="123"/>
      <c r="AO16" s="123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 t="s">
        <v>194</v>
      </c>
      <c r="BM16" s="26">
        <f t="shared" si="0"/>
        <v>105</v>
      </c>
      <c r="BN16" s="5">
        <v>11</v>
      </c>
      <c r="BO16" s="54" t="s">
        <v>251</v>
      </c>
      <c r="BP16" s="151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s="6" customFormat="1" ht="8.25" customHeight="1">
      <c r="A17" s="173"/>
      <c r="B17" s="173"/>
      <c r="C17" s="173"/>
      <c r="D17" s="2"/>
      <c r="E17" s="69">
        <v>12</v>
      </c>
      <c r="F17" s="66"/>
      <c r="G17" s="160">
        <v>4</v>
      </c>
      <c r="H17" s="68" t="s">
        <v>24</v>
      </c>
      <c r="I17" s="68" t="s">
        <v>245</v>
      </c>
      <c r="J17" s="68" t="s">
        <v>29</v>
      </c>
      <c r="K17" s="68">
        <v>0</v>
      </c>
      <c r="L17" s="68">
        <v>1</v>
      </c>
      <c r="M17" s="68" t="s">
        <v>188</v>
      </c>
      <c r="N17" s="104" t="s">
        <v>255</v>
      </c>
      <c r="O17" s="83">
        <v>2548</v>
      </c>
      <c r="P17" s="83">
        <v>1055</v>
      </c>
      <c r="Q17" s="112">
        <v>1</v>
      </c>
      <c r="R17" s="112"/>
      <c r="S17" s="123">
        <v>3</v>
      </c>
      <c r="T17" s="123">
        <v>10</v>
      </c>
      <c r="U17" s="123">
        <v>4</v>
      </c>
      <c r="V17" s="123"/>
      <c r="W17" s="123">
        <v>7</v>
      </c>
      <c r="X17" s="123">
        <v>8</v>
      </c>
      <c r="Y17" s="123">
        <v>9</v>
      </c>
      <c r="Z17" s="123">
        <v>12</v>
      </c>
      <c r="AA17" s="123">
        <v>13</v>
      </c>
      <c r="AB17" s="146">
        <v>11</v>
      </c>
      <c r="AC17" s="148">
        <v>5</v>
      </c>
      <c r="AD17" s="123"/>
      <c r="AE17" s="123" t="s">
        <v>33</v>
      </c>
      <c r="AF17" s="123" t="s">
        <v>215</v>
      </c>
      <c r="AG17" s="140">
        <v>2</v>
      </c>
      <c r="AH17" s="123" t="s">
        <v>33</v>
      </c>
      <c r="AI17" s="123">
        <v>6</v>
      </c>
      <c r="AJ17" s="112"/>
      <c r="AK17" s="112" t="s">
        <v>215</v>
      </c>
      <c r="AL17" s="123">
        <v>14</v>
      </c>
      <c r="AM17" s="123"/>
      <c r="AN17" s="123"/>
      <c r="AO17" s="123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 t="s">
        <v>194</v>
      </c>
      <c r="BM17" s="26">
        <f t="shared" si="0"/>
        <v>105</v>
      </c>
      <c r="BN17" s="5">
        <v>12</v>
      </c>
      <c r="BO17" s="54"/>
      <c r="BP17" s="151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s="6" customFormat="1" ht="8.25" customHeight="1">
      <c r="A18" s="173"/>
      <c r="B18" s="173"/>
      <c r="C18" s="173"/>
      <c r="D18" s="2"/>
      <c r="E18" s="69">
        <v>13</v>
      </c>
      <c r="F18" s="66" t="s">
        <v>1</v>
      </c>
      <c r="G18" s="160">
        <v>8</v>
      </c>
      <c r="H18" s="68" t="s">
        <v>31</v>
      </c>
      <c r="I18" s="68" t="s">
        <v>241</v>
      </c>
      <c r="J18" s="68" t="s">
        <v>27</v>
      </c>
      <c r="K18" s="68">
        <v>1</v>
      </c>
      <c r="L18" s="68">
        <v>0</v>
      </c>
      <c r="M18" s="68" t="s">
        <v>0</v>
      </c>
      <c r="N18" s="138" t="s">
        <v>254</v>
      </c>
      <c r="O18" s="83">
        <v>4339</v>
      </c>
      <c r="P18" s="83">
        <v>251</v>
      </c>
      <c r="Q18" s="112">
        <v>1</v>
      </c>
      <c r="R18" s="112"/>
      <c r="S18" s="123">
        <v>3</v>
      </c>
      <c r="T18" s="123">
        <v>10</v>
      </c>
      <c r="U18" s="123">
        <v>5</v>
      </c>
      <c r="V18" s="123"/>
      <c r="W18" s="123">
        <v>7</v>
      </c>
      <c r="X18" s="123">
        <v>8</v>
      </c>
      <c r="Y18" s="123">
        <v>9</v>
      </c>
      <c r="Z18" s="123">
        <v>12</v>
      </c>
      <c r="AA18" s="123" t="s">
        <v>215</v>
      </c>
      <c r="AB18" s="123">
        <v>11</v>
      </c>
      <c r="AC18" s="123" t="s">
        <v>33</v>
      </c>
      <c r="AD18" s="123"/>
      <c r="AE18" s="123" t="s">
        <v>33</v>
      </c>
      <c r="AF18" s="123" t="s">
        <v>215</v>
      </c>
      <c r="AG18" s="123">
        <v>2</v>
      </c>
      <c r="AH18" s="123" t="s">
        <v>33</v>
      </c>
      <c r="AI18" s="123">
        <v>6</v>
      </c>
      <c r="AJ18" s="112"/>
      <c r="AK18" s="112" t="s">
        <v>215</v>
      </c>
      <c r="AL18" s="140">
        <v>4</v>
      </c>
      <c r="AM18" s="123" t="s">
        <v>215</v>
      </c>
      <c r="AN18" s="123"/>
      <c r="AO18" s="123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 t="s">
        <v>194</v>
      </c>
      <c r="BM18" s="26">
        <f t="shared" si="0"/>
        <v>78</v>
      </c>
      <c r="BN18" s="5">
        <v>13</v>
      </c>
      <c r="BO18" s="54"/>
      <c r="BP18" s="151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s="6" customFormat="1" ht="8.25" customHeight="1">
      <c r="A19" s="173"/>
      <c r="B19" s="173"/>
      <c r="C19" s="173"/>
      <c r="D19" s="2"/>
      <c r="E19" s="69">
        <v>14</v>
      </c>
      <c r="F19" s="66"/>
      <c r="G19" s="160">
        <v>11</v>
      </c>
      <c r="H19" s="68" t="s">
        <v>31</v>
      </c>
      <c r="I19" s="68" t="s">
        <v>246</v>
      </c>
      <c r="J19" s="68" t="s">
        <v>28</v>
      </c>
      <c r="K19" s="68">
        <v>1</v>
      </c>
      <c r="L19" s="68">
        <v>1</v>
      </c>
      <c r="M19" s="68" t="s">
        <v>30</v>
      </c>
      <c r="N19" s="104" t="s">
        <v>256</v>
      </c>
      <c r="O19" s="83">
        <v>3971</v>
      </c>
      <c r="P19" s="83">
        <v>61</v>
      </c>
      <c r="Q19" s="112">
        <v>1</v>
      </c>
      <c r="R19" s="112"/>
      <c r="S19" s="123">
        <v>3</v>
      </c>
      <c r="T19" s="123">
        <v>10</v>
      </c>
      <c r="U19" s="123">
        <v>5</v>
      </c>
      <c r="V19" s="123"/>
      <c r="W19" s="123">
        <v>7</v>
      </c>
      <c r="X19" s="123">
        <v>8</v>
      </c>
      <c r="Y19" s="123">
        <v>9</v>
      </c>
      <c r="Z19" s="123" t="s">
        <v>215</v>
      </c>
      <c r="AA19" s="123" t="s">
        <v>215</v>
      </c>
      <c r="AB19" s="123">
        <v>11</v>
      </c>
      <c r="AC19" s="123" t="s">
        <v>33</v>
      </c>
      <c r="AD19" s="123"/>
      <c r="AE19" s="123" t="s">
        <v>33</v>
      </c>
      <c r="AF19" s="123" t="s">
        <v>215</v>
      </c>
      <c r="AG19" s="123">
        <v>2</v>
      </c>
      <c r="AH19" s="123" t="s">
        <v>215</v>
      </c>
      <c r="AI19" s="123">
        <v>6</v>
      </c>
      <c r="AJ19" s="112"/>
      <c r="AK19" s="112" t="s">
        <v>33</v>
      </c>
      <c r="AL19" s="140">
        <v>4</v>
      </c>
      <c r="AM19" s="123">
        <v>12</v>
      </c>
      <c r="AN19" s="123"/>
      <c r="AO19" s="123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 t="s">
        <v>194</v>
      </c>
      <c r="BM19" s="26">
        <f t="shared" si="0"/>
        <v>78</v>
      </c>
      <c r="BN19" s="5">
        <v>14</v>
      </c>
      <c r="BO19" s="54"/>
      <c r="BP19" s="151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s="6" customFormat="1" ht="8.25" customHeight="1">
      <c r="A20" s="173"/>
      <c r="B20" s="173"/>
      <c r="C20" s="173"/>
      <c r="D20" s="2"/>
      <c r="E20" s="69">
        <v>15</v>
      </c>
      <c r="F20" s="66"/>
      <c r="G20" s="160">
        <v>22</v>
      </c>
      <c r="H20" s="68" t="s">
        <v>24</v>
      </c>
      <c r="I20" s="68" t="s">
        <v>261</v>
      </c>
      <c r="J20" s="68" t="s">
        <v>29</v>
      </c>
      <c r="K20" s="68">
        <v>1</v>
      </c>
      <c r="L20" s="68">
        <v>2</v>
      </c>
      <c r="M20" s="68" t="s">
        <v>188</v>
      </c>
      <c r="N20" s="104" t="s">
        <v>262</v>
      </c>
      <c r="O20" s="83">
        <v>1866</v>
      </c>
      <c r="P20" s="83">
        <v>286</v>
      </c>
      <c r="Q20" s="112">
        <v>1</v>
      </c>
      <c r="R20" s="112"/>
      <c r="S20" s="123">
        <v>3</v>
      </c>
      <c r="T20" s="123">
        <v>10</v>
      </c>
      <c r="U20" s="123">
        <v>5</v>
      </c>
      <c r="V20" s="123"/>
      <c r="W20" s="123">
        <v>7</v>
      </c>
      <c r="X20" s="123" t="s">
        <v>33</v>
      </c>
      <c r="Y20" s="123">
        <v>9</v>
      </c>
      <c r="Z20" s="140">
        <v>8</v>
      </c>
      <c r="AA20" s="123">
        <v>12</v>
      </c>
      <c r="AB20" s="123">
        <v>11</v>
      </c>
      <c r="AC20" s="123" t="s">
        <v>215</v>
      </c>
      <c r="AD20" s="123"/>
      <c r="AE20" s="123" t="s">
        <v>33</v>
      </c>
      <c r="AF20" s="123" t="s">
        <v>215</v>
      </c>
      <c r="AG20" s="123">
        <v>2</v>
      </c>
      <c r="AH20" s="123" t="s">
        <v>215</v>
      </c>
      <c r="AI20" s="123">
        <v>6</v>
      </c>
      <c r="AJ20" s="112"/>
      <c r="AK20" s="112" t="s">
        <v>33</v>
      </c>
      <c r="AL20" s="123">
        <v>4</v>
      </c>
      <c r="AM20" s="123" t="s">
        <v>215</v>
      </c>
      <c r="AN20" s="123"/>
      <c r="AO20" s="123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 t="s">
        <v>194</v>
      </c>
      <c r="BM20" s="26">
        <f t="shared" si="0"/>
        <v>78</v>
      </c>
      <c r="BN20" s="54">
        <v>15</v>
      </c>
      <c r="BO20" s="155" t="s">
        <v>263</v>
      </c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6" customFormat="1" ht="8.25" customHeight="1">
      <c r="A21" s="173"/>
      <c r="B21" s="173"/>
      <c r="C21" s="173"/>
      <c r="D21" s="2"/>
      <c r="E21" s="69">
        <v>16</v>
      </c>
      <c r="F21" s="66"/>
      <c r="G21" s="160">
        <v>25</v>
      </c>
      <c r="H21" s="68" t="s">
        <v>31</v>
      </c>
      <c r="I21" s="68" t="s">
        <v>264</v>
      </c>
      <c r="J21" s="68" t="s">
        <v>28</v>
      </c>
      <c r="K21" s="68">
        <v>1</v>
      </c>
      <c r="L21" s="68">
        <v>1</v>
      </c>
      <c r="M21" s="68" t="s">
        <v>30</v>
      </c>
      <c r="N21" s="104" t="s">
        <v>265</v>
      </c>
      <c r="O21" s="83">
        <v>6325</v>
      </c>
      <c r="P21" s="83">
        <v>1708</v>
      </c>
      <c r="Q21" s="112">
        <v>1</v>
      </c>
      <c r="R21" s="112"/>
      <c r="S21" s="123">
        <v>3</v>
      </c>
      <c r="T21" s="123">
        <v>10</v>
      </c>
      <c r="U21" s="123">
        <v>5</v>
      </c>
      <c r="V21" s="123"/>
      <c r="W21" s="123">
        <v>7</v>
      </c>
      <c r="X21" s="140">
        <v>8</v>
      </c>
      <c r="Y21" s="146">
        <v>9</v>
      </c>
      <c r="Z21" s="123">
        <v>12</v>
      </c>
      <c r="AA21" s="148">
        <v>11</v>
      </c>
      <c r="AB21" s="123" t="s">
        <v>33</v>
      </c>
      <c r="AC21" s="123" t="s">
        <v>215</v>
      </c>
      <c r="AD21" s="123"/>
      <c r="AE21" s="123" t="s">
        <v>33</v>
      </c>
      <c r="AF21" s="123" t="s">
        <v>215</v>
      </c>
      <c r="AG21" s="123">
        <v>2</v>
      </c>
      <c r="AH21" s="123">
        <v>14</v>
      </c>
      <c r="AI21" s="123">
        <v>6</v>
      </c>
      <c r="AJ21" s="112"/>
      <c r="AK21" s="112" t="s">
        <v>33</v>
      </c>
      <c r="AL21" s="123">
        <v>4</v>
      </c>
      <c r="AM21" s="123">
        <v>13</v>
      </c>
      <c r="AN21" s="123"/>
      <c r="AO21" s="123"/>
      <c r="AP21" s="112"/>
      <c r="AQ21" s="163"/>
      <c r="AR21" s="164"/>
      <c r="AS21" s="112"/>
      <c r="AT21" s="112"/>
      <c r="AU21" s="112"/>
      <c r="AV21" s="112"/>
      <c r="AW21" s="112"/>
      <c r="AX21" s="112"/>
      <c r="AY21" s="112"/>
      <c r="AZ21" s="112"/>
      <c r="BA21" s="112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 t="s">
        <v>194</v>
      </c>
      <c r="BM21" s="26">
        <f t="shared" si="0"/>
        <v>105</v>
      </c>
      <c r="BN21" s="5">
        <v>16</v>
      </c>
      <c r="BO21" s="54"/>
      <c r="BP21" s="151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s="6" customFormat="1" ht="8.25" customHeight="1">
      <c r="A22" s="173"/>
      <c r="B22" s="173"/>
      <c r="C22" s="173"/>
      <c r="D22" s="2"/>
      <c r="E22" s="69">
        <v>17</v>
      </c>
      <c r="F22" s="66" t="s">
        <v>33</v>
      </c>
      <c r="G22" s="160">
        <v>29</v>
      </c>
      <c r="H22" s="68" t="s">
        <v>31</v>
      </c>
      <c r="I22" s="68" t="s">
        <v>266</v>
      </c>
      <c r="J22" s="68" t="s">
        <v>29</v>
      </c>
      <c r="K22" s="68">
        <v>0</v>
      </c>
      <c r="L22" s="68">
        <v>2</v>
      </c>
      <c r="M22" s="68" t="s">
        <v>30</v>
      </c>
      <c r="N22" s="104" t="s">
        <v>267</v>
      </c>
      <c r="O22" s="83">
        <v>4915</v>
      </c>
      <c r="P22" s="83">
        <v>672</v>
      </c>
      <c r="Q22" s="112">
        <v>1</v>
      </c>
      <c r="R22" s="112"/>
      <c r="S22" s="123">
        <v>3</v>
      </c>
      <c r="T22" s="148">
        <v>10</v>
      </c>
      <c r="U22" s="123">
        <v>5</v>
      </c>
      <c r="V22" s="123"/>
      <c r="W22" s="123">
        <v>7</v>
      </c>
      <c r="X22" s="123">
        <v>8</v>
      </c>
      <c r="Y22" s="140">
        <v>9</v>
      </c>
      <c r="Z22" s="123">
        <v>13</v>
      </c>
      <c r="AA22" s="146">
        <v>11</v>
      </c>
      <c r="AB22" s="123" t="s">
        <v>33</v>
      </c>
      <c r="AC22" s="123" t="s">
        <v>215</v>
      </c>
      <c r="AD22" s="123"/>
      <c r="AE22" s="123" t="s">
        <v>33</v>
      </c>
      <c r="AF22" s="123" t="s">
        <v>215</v>
      </c>
      <c r="AG22" s="123">
        <v>2</v>
      </c>
      <c r="AH22" s="123">
        <v>12</v>
      </c>
      <c r="AI22" s="123">
        <v>6</v>
      </c>
      <c r="AJ22" s="112"/>
      <c r="AK22" s="112" t="s">
        <v>33</v>
      </c>
      <c r="AL22" s="123">
        <v>4</v>
      </c>
      <c r="AM22" s="123">
        <v>14</v>
      </c>
      <c r="AN22" s="123"/>
      <c r="AO22" s="123"/>
      <c r="AP22" s="112"/>
      <c r="AQ22" s="163"/>
      <c r="AR22" s="164"/>
      <c r="AS22" s="165"/>
      <c r="AT22" s="165"/>
      <c r="AU22" s="163"/>
      <c r="AV22" s="163"/>
      <c r="AW22" s="112"/>
      <c r="AX22" s="112"/>
      <c r="AY22" s="112"/>
      <c r="AZ22" s="112"/>
      <c r="BA22" s="112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 t="s">
        <v>194</v>
      </c>
      <c r="BM22" s="26">
        <f t="shared" si="0"/>
        <v>105</v>
      </c>
      <c r="BN22" s="5">
        <v>17</v>
      </c>
      <c r="BO22" s="54"/>
      <c r="BP22" s="151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s="6" customFormat="1" ht="8.25" customHeight="1">
      <c r="A23" s="173"/>
      <c r="B23" s="173"/>
      <c r="C23" s="173"/>
      <c r="D23" s="2"/>
      <c r="E23" s="69">
        <v>18</v>
      </c>
      <c r="F23" s="66" t="s">
        <v>2</v>
      </c>
      <c r="G23" s="160">
        <v>8</v>
      </c>
      <c r="H23" s="68" t="s">
        <v>24</v>
      </c>
      <c r="I23" s="68" t="s">
        <v>269</v>
      </c>
      <c r="J23" s="68" t="s">
        <v>28</v>
      </c>
      <c r="K23" s="68">
        <v>1</v>
      </c>
      <c r="L23" s="68">
        <v>1</v>
      </c>
      <c r="M23" s="68" t="s">
        <v>30</v>
      </c>
      <c r="N23" s="139" t="s">
        <v>338</v>
      </c>
      <c r="O23" s="83">
        <v>866</v>
      </c>
      <c r="P23" s="83">
        <v>218</v>
      </c>
      <c r="Q23" s="112">
        <v>1</v>
      </c>
      <c r="R23" s="112">
        <v>4</v>
      </c>
      <c r="S23" s="123">
        <v>3</v>
      </c>
      <c r="T23" s="123">
        <v>10</v>
      </c>
      <c r="U23" s="123" t="s">
        <v>33</v>
      </c>
      <c r="V23" s="123"/>
      <c r="W23" s="123" t="s">
        <v>215</v>
      </c>
      <c r="X23" s="123">
        <v>8</v>
      </c>
      <c r="Y23" s="123">
        <v>9</v>
      </c>
      <c r="Z23" s="123" t="s">
        <v>215</v>
      </c>
      <c r="AA23" s="123">
        <v>11</v>
      </c>
      <c r="AB23" s="123" t="s">
        <v>215</v>
      </c>
      <c r="AC23" s="123">
        <v>5</v>
      </c>
      <c r="AD23" s="123"/>
      <c r="AE23" s="123" t="s">
        <v>33</v>
      </c>
      <c r="AF23" s="123" t="s">
        <v>215</v>
      </c>
      <c r="AG23" s="123">
        <v>2</v>
      </c>
      <c r="AH23" s="123">
        <v>12</v>
      </c>
      <c r="AI23" s="123">
        <v>6</v>
      </c>
      <c r="AJ23" s="112"/>
      <c r="AK23" s="112" t="s">
        <v>33</v>
      </c>
      <c r="AL23" s="123">
        <v>7</v>
      </c>
      <c r="AM23" s="123"/>
      <c r="AN23" s="123"/>
      <c r="AO23" s="123"/>
      <c r="AP23" s="112"/>
      <c r="AQ23" s="163"/>
      <c r="AR23" s="166"/>
      <c r="AS23" s="112"/>
      <c r="AT23" s="112"/>
      <c r="AU23" s="149"/>
      <c r="AV23" s="149"/>
      <c r="AW23" s="112"/>
      <c r="AX23" s="112"/>
      <c r="AY23" s="112"/>
      <c r="AZ23" s="112"/>
      <c r="BA23" s="112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 t="s">
        <v>194</v>
      </c>
      <c r="BM23" s="26">
        <f t="shared" si="0"/>
        <v>78</v>
      </c>
      <c r="BN23" s="5">
        <v>18</v>
      </c>
      <c r="BO23" s="54"/>
      <c r="BP23" s="151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s="6" customFormat="1" ht="8.25" customHeight="1">
      <c r="A24" s="173"/>
      <c r="B24" s="173"/>
      <c r="C24" s="173"/>
      <c r="D24" s="2"/>
      <c r="E24" s="69">
        <v>19</v>
      </c>
      <c r="F24" s="66"/>
      <c r="G24" s="160">
        <v>12</v>
      </c>
      <c r="H24" s="68" t="s">
        <v>24</v>
      </c>
      <c r="I24" s="68" t="s">
        <v>279</v>
      </c>
      <c r="J24" s="68" t="s">
        <v>29</v>
      </c>
      <c r="K24" s="68">
        <v>1</v>
      </c>
      <c r="L24" s="68">
        <v>2</v>
      </c>
      <c r="M24" s="68" t="s">
        <v>30</v>
      </c>
      <c r="N24" s="139" t="s">
        <v>280</v>
      </c>
      <c r="O24" s="83">
        <v>2371</v>
      </c>
      <c r="P24" s="83">
        <v>511</v>
      </c>
      <c r="Q24" s="112">
        <v>1</v>
      </c>
      <c r="R24" s="112">
        <v>2</v>
      </c>
      <c r="S24" s="123">
        <v>3</v>
      </c>
      <c r="T24" s="123">
        <v>4</v>
      </c>
      <c r="U24" s="123">
        <v>5</v>
      </c>
      <c r="V24" s="123"/>
      <c r="W24" s="148">
        <v>7</v>
      </c>
      <c r="X24" s="140">
        <v>8</v>
      </c>
      <c r="Y24" s="123">
        <v>9</v>
      </c>
      <c r="Z24" s="123">
        <v>12</v>
      </c>
      <c r="AA24" s="123">
        <v>13</v>
      </c>
      <c r="AB24" s="146">
        <v>11</v>
      </c>
      <c r="AC24" s="123">
        <v>14</v>
      </c>
      <c r="AD24" s="123"/>
      <c r="AE24" s="123" t="s">
        <v>33</v>
      </c>
      <c r="AF24" s="123" t="s">
        <v>215</v>
      </c>
      <c r="AG24" s="123" t="s">
        <v>33</v>
      </c>
      <c r="AH24" s="123" t="s">
        <v>215</v>
      </c>
      <c r="AI24" s="123">
        <v>6</v>
      </c>
      <c r="AJ24" s="112"/>
      <c r="AK24" s="112" t="s">
        <v>33</v>
      </c>
      <c r="AL24" s="123">
        <v>10</v>
      </c>
      <c r="AM24" s="123" t="s">
        <v>33</v>
      </c>
      <c r="AN24" s="123"/>
      <c r="AO24" s="123"/>
      <c r="AP24" s="112"/>
      <c r="AQ24" s="163"/>
      <c r="AR24" s="166"/>
      <c r="AS24" s="112"/>
      <c r="AT24" s="112"/>
      <c r="AU24" s="112"/>
      <c r="AV24" s="112"/>
      <c r="AW24" s="112"/>
      <c r="AX24" s="112"/>
      <c r="AY24" s="112"/>
      <c r="AZ24" s="112"/>
      <c r="BA24" s="112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 t="s">
        <v>194</v>
      </c>
      <c r="BM24" s="26">
        <f t="shared" si="0"/>
        <v>105</v>
      </c>
      <c r="BN24" s="5">
        <v>19</v>
      </c>
      <c r="BO24" s="54"/>
      <c r="BP24" s="151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s="6" customFormat="1" ht="8.25" customHeight="1">
      <c r="A25" s="173"/>
      <c r="B25" s="173"/>
      <c r="C25" s="173"/>
      <c r="D25" s="2"/>
      <c r="E25" s="69">
        <v>20</v>
      </c>
      <c r="F25" s="66"/>
      <c r="G25" s="160">
        <v>19</v>
      </c>
      <c r="H25" s="68" t="s">
        <v>31</v>
      </c>
      <c r="I25" s="68" t="s">
        <v>281</v>
      </c>
      <c r="J25" s="68" t="s">
        <v>29</v>
      </c>
      <c r="K25" s="68">
        <v>1</v>
      </c>
      <c r="L25" s="68">
        <v>2</v>
      </c>
      <c r="M25" s="68" t="s">
        <v>188</v>
      </c>
      <c r="N25" s="139" t="s">
        <v>285</v>
      </c>
      <c r="O25" s="83">
        <v>4770</v>
      </c>
      <c r="P25" s="83">
        <v>230</v>
      </c>
      <c r="Q25" s="112">
        <v>1</v>
      </c>
      <c r="R25" s="112" t="s">
        <v>215</v>
      </c>
      <c r="S25" s="123">
        <v>3</v>
      </c>
      <c r="T25" s="123">
        <v>7</v>
      </c>
      <c r="U25" s="148">
        <v>5</v>
      </c>
      <c r="V25" s="123">
        <v>6</v>
      </c>
      <c r="W25" s="123"/>
      <c r="X25" s="123">
        <v>8</v>
      </c>
      <c r="Y25" s="123">
        <v>9</v>
      </c>
      <c r="Z25" s="146">
        <v>10</v>
      </c>
      <c r="AA25" s="123">
        <v>12</v>
      </c>
      <c r="AB25" s="123">
        <v>13</v>
      </c>
      <c r="AC25" s="123">
        <v>4</v>
      </c>
      <c r="AD25" s="123"/>
      <c r="AE25" s="123"/>
      <c r="AF25" s="123" t="s">
        <v>215</v>
      </c>
      <c r="AG25" s="123">
        <v>2</v>
      </c>
      <c r="AH25" s="140">
        <v>11</v>
      </c>
      <c r="AI25" s="123"/>
      <c r="AJ25" s="123"/>
      <c r="AK25" s="123"/>
      <c r="AL25" s="123">
        <v>14</v>
      </c>
      <c r="AM25" s="123"/>
      <c r="AN25" s="123"/>
      <c r="AO25" s="123"/>
      <c r="AP25" s="112"/>
      <c r="AQ25" s="163"/>
      <c r="AR25" s="164"/>
      <c r="AS25" s="112"/>
      <c r="AT25" s="112"/>
      <c r="AU25" s="112"/>
      <c r="AV25" s="112"/>
      <c r="AW25" s="112"/>
      <c r="AX25" s="112"/>
      <c r="AY25" s="112"/>
      <c r="AZ25" s="112"/>
      <c r="BA25" s="112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 t="s">
        <v>194</v>
      </c>
      <c r="BM25" s="26">
        <f t="shared" si="0"/>
        <v>105</v>
      </c>
      <c r="BN25" s="77">
        <v>20</v>
      </c>
      <c r="BO25" s="54"/>
      <c r="BP25" s="151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7" s="6" customFormat="1" ht="8.25" customHeight="1">
      <c r="A26" s="173"/>
      <c r="B26" s="173"/>
      <c r="C26" s="173"/>
      <c r="D26" s="2"/>
      <c r="E26" s="69">
        <v>21</v>
      </c>
      <c r="F26" s="66"/>
      <c r="G26" s="160">
        <v>26</v>
      </c>
      <c r="H26" s="68" t="s">
        <v>24</v>
      </c>
      <c r="I26" s="68" t="s">
        <v>282</v>
      </c>
      <c r="J26" s="68" t="s">
        <v>29</v>
      </c>
      <c r="K26" s="68">
        <v>0</v>
      </c>
      <c r="L26" s="68">
        <v>1</v>
      </c>
      <c r="M26" s="68" t="s">
        <v>188</v>
      </c>
      <c r="N26" s="139" t="s">
        <v>286</v>
      </c>
      <c r="O26" s="83">
        <v>1830</v>
      </c>
      <c r="P26" s="83">
        <v>250</v>
      </c>
      <c r="Q26" s="112">
        <v>1</v>
      </c>
      <c r="R26" s="112">
        <v>12</v>
      </c>
      <c r="S26" s="123">
        <v>3</v>
      </c>
      <c r="T26" s="148">
        <v>7</v>
      </c>
      <c r="U26" s="123">
        <v>5</v>
      </c>
      <c r="V26" s="123"/>
      <c r="W26" s="123"/>
      <c r="X26" s="123">
        <v>8</v>
      </c>
      <c r="Y26" s="123">
        <v>9</v>
      </c>
      <c r="Z26" s="123"/>
      <c r="AA26" s="123">
        <v>14</v>
      </c>
      <c r="AB26" s="123"/>
      <c r="AC26" s="123">
        <v>4</v>
      </c>
      <c r="AD26" s="123"/>
      <c r="AE26" s="123">
        <v>13</v>
      </c>
      <c r="AF26" s="123" t="s">
        <v>215</v>
      </c>
      <c r="AG26" s="140">
        <v>2</v>
      </c>
      <c r="AH26" s="123">
        <v>10</v>
      </c>
      <c r="AI26" s="146">
        <v>6</v>
      </c>
      <c r="AJ26" s="123"/>
      <c r="AK26" s="123" t="s">
        <v>215</v>
      </c>
      <c r="AL26" s="123">
        <v>11</v>
      </c>
      <c r="AM26" s="123"/>
      <c r="AN26" s="123"/>
      <c r="AO26" s="123"/>
      <c r="AP26" s="112"/>
      <c r="AQ26" s="163"/>
      <c r="AR26" s="164"/>
      <c r="AS26" s="112"/>
      <c r="AT26" s="112"/>
      <c r="AU26" s="112"/>
      <c r="AV26" s="112"/>
      <c r="AW26" s="112"/>
      <c r="AX26" s="112"/>
      <c r="AY26" s="112"/>
      <c r="AZ26" s="112"/>
      <c r="BA26" s="112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 t="s">
        <v>194</v>
      </c>
      <c r="BM26" s="26">
        <f t="shared" si="0"/>
        <v>105</v>
      </c>
      <c r="BN26" s="5">
        <v>21</v>
      </c>
      <c r="BO26" s="54" t="s">
        <v>247</v>
      </c>
      <c r="BP26" s="151"/>
      <c r="BQ26" s="5"/>
      <c r="BR26" s="5"/>
      <c r="BS26" s="5"/>
      <c r="BT26" s="5"/>
      <c r="BU26" s="5"/>
      <c r="BV26" s="5"/>
      <c r="BW26" s="5"/>
      <c r="BX26" s="5"/>
      <c r="BY26" s="5"/>
    </row>
    <row r="27" spans="4:77" s="6" customFormat="1" ht="8.25" customHeight="1">
      <c r="D27" s="2"/>
      <c r="E27" s="69">
        <v>22</v>
      </c>
      <c r="F27" s="66" t="s">
        <v>3</v>
      </c>
      <c r="G27" s="160">
        <v>3</v>
      </c>
      <c r="H27" s="68" t="s">
        <v>31</v>
      </c>
      <c r="I27" s="68" t="s">
        <v>283</v>
      </c>
      <c r="J27" s="68" t="s">
        <v>28</v>
      </c>
      <c r="K27" s="68">
        <v>1</v>
      </c>
      <c r="L27" s="68">
        <v>1</v>
      </c>
      <c r="M27" s="68" t="s">
        <v>0</v>
      </c>
      <c r="N27" s="104" t="s">
        <v>288</v>
      </c>
      <c r="O27" s="83">
        <v>7145</v>
      </c>
      <c r="P27" s="83">
        <v>1592</v>
      </c>
      <c r="Q27" s="112">
        <v>1</v>
      </c>
      <c r="R27" s="112">
        <v>2</v>
      </c>
      <c r="S27" s="148">
        <v>3</v>
      </c>
      <c r="T27" s="123">
        <v>7</v>
      </c>
      <c r="U27" s="123">
        <v>5</v>
      </c>
      <c r="V27" s="123">
        <v>6</v>
      </c>
      <c r="W27" s="123"/>
      <c r="X27" s="146">
        <v>8</v>
      </c>
      <c r="Y27" s="123">
        <v>9</v>
      </c>
      <c r="Z27" s="140">
        <v>10</v>
      </c>
      <c r="AA27" s="123" t="s">
        <v>215</v>
      </c>
      <c r="AB27" s="123"/>
      <c r="AC27" s="123">
        <v>4</v>
      </c>
      <c r="AD27" s="123"/>
      <c r="AE27" s="123">
        <v>12</v>
      </c>
      <c r="AF27" s="123" t="s">
        <v>215</v>
      </c>
      <c r="AG27" s="123"/>
      <c r="AH27" s="123">
        <v>14</v>
      </c>
      <c r="AI27" s="123"/>
      <c r="AJ27" s="123"/>
      <c r="AK27" s="123">
        <v>13</v>
      </c>
      <c r="AL27" s="123">
        <v>11</v>
      </c>
      <c r="AM27" s="123"/>
      <c r="AN27" s="123"/>
      <c r="AO27" s="123"/>
      <c r="AP27" s="112"/>
      <c r="AQ27" s="163"/>
      <c r="AR27" s="164"/>
      <c r="AS27" s="112"/>
      <c r="AT27" s="112"/>
      <c r="AU27" s="112"/>
      <c r="AV27" s="112"/>
      <c r="AW27" s="112"/>
      <c r="AX27" s="112"/>
      <c r="AY27" s="112"/>
      <c r="AZ27" s="112"/>
      <c r="BA27" s="112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 t="s">
        <v>194</v>
      </c>
      <c r="BM27" s="26">
        <f t="shared" si="0"/>
        <v>105</v>
      </c>
      <c r="BN27" s="77">
        <v>22</v>
      </c>
      <c r="BO27" s="54" t="s">
        <v>287</v>
      </c>
      <c r="BP27" s="151"/>
      <c r="BQ27" s="5"/>
      <c r="BR27" s="5"/>
      <c r="BS27" s="5"/>
      <c r="BT27" s="5"/>
      <c r="BU27" s="5"/>
      <c r="BV27" s="5"/>
      <c r="BW27" s="5"/>
      <c r="BX27" s="5"/>
      <c r="BY27" s="5"/>
    </row>
    <row r="28" spans="4:77" s="6" customFormat="1" ht="8.25" customHeight="1">
      <c r="D28" s="2"/>
      <c r="E28" s="69">
        <v>23</v>
      </c>
      <c r="F28" s="66"/>
      <c r="G28" s="160">
        <v>10</v>
      </c>
      <c r="H28" s="68" t="s">
        <v>24</v>
      </c>
      <c r="I28" s="68" t="s">
        <v>284</v>
      </c>
      <c r="J28" s="68" t="s">
        <v>27</v>
      </c>
      <c r="K28" s="68">
        <v>2</v>
      </c>
      <c r="L28" s="68">
        <v>0</v>
      </c>
      <c r="M28" s="68" t="s">
        <v>0</v>
      </c>
      <c r="N28" s="139" t="s">
        <v>291</v>
      </c>
      <c r="O28" s="83">
        <v>1966</v>
      </c>
      <c r="P28" s="83">
        <v>224</v>
      </c>
      <c r="Q28" s="112">
        <v>1</v>
      </c>
      <c r="R28" s="112">
        <v>2</v>
      </c>
      <c r="S28" s="140">
        <v>3</v>
      </c>
      <c r="T28" s="123">
        <v>7</v>
      </c>
      <c r="U28" s="123">
        <v>5</v>
      </c>
      <c r="V28" s="123" t="s">
        <v>33</v>
      </c>
      <c r="W28" s="123"/>
      <c r="X28" s="123">
        <v>8</v>
      </c>
      <c r="Y28" s="123">
        <v>9</v>
      </c>
      <c r="Z28" s="123">
        <v>10</v>
      </c>
      <c r="AA28" s="148">
        <v>11</v>
      </c>
      <c r="AB28" s="123" t="s">
        <v>215</v>
      </c>
      <c r="AC28" s="123">
        <v>4</v>
      </c>
      <c r="AD28" s="123"/>
      <c r="AE28" s="123">
        <v>13</v>
      </c>
      <c r="AF28" s="123" t="s">
        <v>215</v>
      </c>
      <c r="AG28" s="123"/>
      <c r="AH28" s="123">
        <v>14</v>
      </c>
      <c r="AI28" s="123">
        <v>6</v>
      </c>
      <c r="AJ28" s="123"/>
      <c r="AK28" s="123" t="s">
        <v>33</v>
      </c>
      <c r="AL28" s="123" t="s">
        <v>33</v>
      </c>
      <c r="AM28" s="146">
        <v>12</v>
      </c>
      <c r="AN28" s="123"/>
      <c r="AO28" s="123"/>
      <c r="AP28" s="123"/>
      <c r="AQ28" s="123"/>
      <c r="AR28" s="123"/>
      <c r="AS28" s="123"/>
      <c r="AT28" s="123"/>
      <c r="AU28" s="112"/>
      <c r="AV28" s="112"/>
      <c r="AW28" s="112"/>
      <c r="AX28" s="112"/>
      <c r="AY28" s="112"/>
      <c r="AZ28" s="112"/>
      <c r="BA28" s="112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 t="s">
        <v>194</v>
      </c>
      <c r="BM28" s="26">
        <f t="shared" si="0"/>
        <v>105</v>
      </c>
      <c r="BN28" s="77">
        <v>23</v>
      </c>
      <c r="BO28" s="54"/>
      <c r="BP28" s="151"/>
      <c r="BQ28" s="5"/>
      <c r="BR28" s="5"/>
      <c r="BS28" s="5"/>
      <c r="BT28" s="5"/>
      <c r="BU28" s="5"/>
      <c r="BV28" s="5"/>
      <c r="BW28" s="5"/>
      <c r="BX28" s="5"/>
      <c r="BY28" s="5"/>
    </row>
    <row r="29" spans="4:77" s="6" customFormat="1" ht="8.25" customHeight="1">
      <c r="D29" s="2"/>
      <c r="E29" s="69">
        <v>24</v>
      </c>
      <c r="F29" s="66"/>
      <c r="G29" s="160">
        <v>26</v>
      </c>
      <c r="H29" s="68" t="s">
        <v>31</v>
      </c>
      <c r="I29" s="68" t="s">
        <v>293</v>
      </c>
      <c r="J29" s="68" t="s">
        <v>29</v>
      </c>
      <c r="K29" s="68">
        <v>0</v>
      </c>
      <c r="L29" s="68">
        <v>3</v>
      </c>
      <c r="M29" s="68" t="s">
        <v>30</v>
      </c>
      <c r="N29" s="159" t="s">
        <v>334</v>
      </c>
      <c r="O29" s="83">
        <v>5384</v>
      </c>
      <c r="P29" s="83">
        <v>155</v>
      </c>
      <c r="Q29" s="112">
        <v>1</v>
      </c>
      <c r="R29" s="112">
        <v>2</v>
      </c>
      <c r="S29" s="123" t="s">
        <v>33</v>
      </c>
      <c r="T29" s="123">
        <v>4</v>
      </c>
      <c r="U29" s="123">
        <v>5</v>
      </c>
      <c r="V29" s="123">
        <v>3</v>
      </c>
      <c r="W29" s="123"/>
      <c r="X29" s="123" t="s">
        <v>33</v>
      </c>
      <c r="Y29" s="123">
        <v>9</v>
      </c>
      <c r="Z29" s="123">
        <v>11</v>
      </c>
      <c r="AA29" s="123" t="s">
        <v>33</v>
      </c>
      <c r="AB29" s="123">
        <v>13</v>
      </c>
      <c r="AC29" s="123" t="s">
        <v>33</v>
      </c>
      <c r="AD29" s="123"/>
      <c r="AE29" s="123">
        <v>14</v>
      </c>
      <c r="AF29" s="123" t="s">
        <v>215</v>
      </c>
      <c r="AG29" s="123">
        <v>12</v>
      </c>
      <c r="AH29" s="148">
        <v>10</v>
      </c>
      <c r="AI29" s="140">
        <v>6</v>
      </c>
      <c r="AJ29" s="123"/>
      <c r="AK29" s="123" t="s">
        <v>215</v>
      </c>
      <c r="AL29" s="123" t="s">
        <v>33</v>
      </c>
      <c r="AM29" s="123">
        <v>7</v>
      </c>
      <c r="AN29" s="146">
        <v>8</v>
      </c>
      <c r="AO29" s="123"/>
      <c r="AP29" s="112"/>
      <c r="AQ29" s="163"/>
      <c r="AR29" s="164"/>
      <c r="AS29" s="112"/>
      <c r="AT29" s="112"/>
      <c r="AU29" s="112"/>
      <c r="AV29" s="112"/>
      <c r="AW29" s="112"/>
      <c r="AX29" s="112"/>
      <c r="AY29" s="112"/>
      <c r="AZ29" s="112"/>
      <c r="BA29" s="112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 t="s">
        <v>194</v>
      </c>
      <c r="BM29" s="26">
        <f t="shared" si="0"/>
        <v>105</v>
      </c>
      <c r="BN29" s="77">
        <v>24</v>
      </c>
      <c r="BO29" s="54" t="s">
        <v>294</v>
      </c>
      <c r="BP29" s="151"/>
      <c r="BQ29" s="5"/>
      <c r="BR29" s="5"/>
      <c r="BS29" s="5"/>
      <c r="BT29" s="5"/>
      <c r="BU29" s="5"/>
      <c r="BV29" s="5"/>
      <c r="BW29" s="5"/>
      <c r="BX29" s="5"/>
      <c r="BY29" s="5"/>
    </row>
    <row r="30" spans="4:77" s="6" customFormat="1" ht="8.25" customHeight="1">
      <c r="D30" s="2"/>
      <c r="E30" s="69">
        <v>25</v>
      </c>
      <c r="F30" s="66" t="s">
        <v>4</v>
      </c>
      <c r="G30" s="160">
        <v>2</v>
      </c>
      <c r="H30" s="68" t="s">
        <v>24</v>
      </c>
      <c r="I30" s="68" t="s">
        <v>295</v>
      </c>
      <c r="J30" s="68" t="s">
        <v>28</v>
      </c>
      <c r="K30" s="68">
        <v>2</v>
      </c>
      <c r="L30" s="68">
        <v>2</v>
      </c>
      <c r="M30" s="147" t="s">
        <v>297</v>
      </c>
      <c r="N30" s="138" t="s">
        <v>335</v>
      </c>
      <c r="O30" s="83">
        <v>2023</v>
      </c>
      <c r="P30" s="83">
        <v>741</v>
      </c>
      <c r="Q30" s="112">
        <v>1</v>
      </c>
      <c r="R30" s="132">
        <v>2</v>
      </c>
      <c r="S30" s="123"/>
      <c r="T30" s="123">
        <v>4</v>
      </c>
      <c r="U30" s="123">
        <v>5</v>
      </c>
      <c r="V30" s="123">
        <v>6</v>
      </c>
      <c r="W30" s="123"/>
      <c r="X30" s="123"/>
      <c r="Y30" s="123">
        <v>9</v>
      </c>
      <c r="Z30" s="123">
        <v>10</v>
      </c>
      <c r="AA30" s="123"/>
      <c r="AB30" s="148">
        <v>11</v>
      </c>
      <c r="AC30" s="123"/>
      <c r="AD30" s="123"/>
      <c r="AE30" s="123" t="s">
        <v>215</v>
      </c>
      <c r="AF30" s="123" t="s">
        <v>215</v>
      </c>
      <c r="AG30" s="123">
        <v>3</v>
      </c>
      <c r="AH30" s="123">
        <v>13</v>
      </c>
      <c r="AI30" s="123" t="s">
        <v>215</v>
      </c>
      <c r="AJ30" s="123"/>
      <c r="AK30" s="123"/>
      <c r="AL30" s="123"/>
      <c r="AM30" s="123">
        <v>7</v>
      </c>
      <c r="AN30" s="123">
        <v>8</v>
      </c>
      <c r="AO30" s="123">
        <v>12</v>
      </c>
      <c r="AP30" s="112"/>
      <c r="AQ30" s="163"/>
      <c r="AR30" s="164"/>
      <c r="AS30" s="112"/>
      <c r="AT30" s="112"/>
      <c r="AU30" s="112"/>
      <c r="AV30" s="112"/>
      <c r="AW30" s="112"/>
      <c r="AX30" s="123"/>
      <c r="AY30" s="123"/>
      <c r="AZ30" s="123"/>
      <c r="BA30" s="123"/>
      <c r="BB30" s="95"/>
      <c r="BC30" s="95"/>
      <c r="BD30" s="95"/>
      <c r="BE30" s="95"/>
      <c r="BF30" s="26"/>
      <c r="BG30" s="26"/>
      <c r="BH30" s="26"/>
      <c r="BI30" s="26"/>
      <c r="BJ30" s="26"/>
      <c r="BK30" s="26"/>
      <c r="BL30" s="26" t="s">
        <v>194</v>
      </c>
      <c r="BM30" s="26">
        <f t="shared" si="0"/>
        <v>91</v>
      </c>
      <c r="BN30" s="77">
        <v>25</v>
      </c>
      <c r="BO30" s="54"/>
      <c r="BP30" s="151"/>
      <c r="BQ30" s="5"/>
      <c r="BR30" s="5"/>
      <c r="BS30" s="5"/>
      <c r="BT30" s="5"/>
      <c r="BU30" s="5"/>
      <c r="BV30" s="5"/>
      <c r="BW30" s="5"/>
      <c r="BX30" s="5"/>
      <c r="BY30" s="5"/>
    </row>
    <row r="31" spans="4:77" s="6" customFormat="1" ht="8.25" customHeight="1">
      <c r="D31" s="2"/>
      <c r="E31" s="69">
        <v>26</v>
      </c>
      <c r="F31" s="66"/>
      <c r="G31" s="160">
        <v>7</v>
      </c>
      <c r="H31" s="68" t="s">
        <v>31</v>
      </c>
      <c r="I31" s="68" t="s">
        <v>298</v>
      </c>
      <c r="J31" s="68" t="s">
        <v>27</v>
      </c>
      <c r="K31" s="68">
        <v>4</v>
      </c>
      <c r="L31" s="68">
        <v>1</v>
      </c>
      <c r="M31" s="147" t="s">
        <v>300</v>
      </c>
      <c r="N31" s="139" t="s">
        <v>336</v>
      </c>
      <c r="O31" s="83">
        <v>3832</v>
      </c>
      <c r="P31" s="83">
        <v>190</v>
      </c>
      <c r="Q31" s="112">
        <v>1</v>
      </c>
      <c r="R31" s="112"/>
      <c r="S31" s="123">
        <v>14</v>
      </c>
      <c r="T31" s="123">
        <v>4</v>
      </c>
      <c r="U31" s="123">
        <v>6</v>
      </c>
      <c r="V31" s="123">
        <v>5</v>
      </c>
      <c r="W31" s="123"/>
      <c r="X31" s="123"/>
      <c r="Y31" s="140">
        <v>9</v>
      </c>
      <c r="Z31" s="123">
        <v>3</v>
      </c>
      <c r="AA31" s="123"/>
      <c r="AB31" s="123">
        <v>11</v>
      </c>
      <c r="AC31" s="123"/>
      <c r="AD31" s="123"/>
      <c r="AE31" s="123" t="s">
        <v>215</v>
      </c>
      <c r="AF31" s="123" t="s">
        <v>215</v>
      </c>
      <c r="AG31" s="123">
        <v>2</v>
      </c>
      <c r="AH31" s="123">
        <v>12</v>
      </c>
      <c r="AI31" s="123">
        <v>13</v>
      </c>
      <c r="AJ31" s="123"/>
      <c r="AK31" s="123"/>
      <c r="AL31" s="123"/>
      <c r="AM31" s="148">
        <v>7</v>
      </c>
      <c r="AN31" s="123">
        <v>8</v>
      </c>
      <c r="AO31" s="146">
        <v>10</v>
      </c>
      <c r="AP31" s="112"/>
      <c r="AQ31" s="163"/>
      <c r="AR31" s="164"/>
      <c r="AS31" s="112"/>
      <c r="AT31" s="112"/>
      <c r="AU31" s="112"/>
      <c r="AV31" s="112"/>
      <c r="AW31" s="112"/>
      <c r="AX31" s="123"/>
      <c r="AY31" s="123"/>
      <c r="AZ31" s="112"/>
      <c r="BA31" s="112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 t="s">
        <v>194</v>
      </c>
      <c r="BM31" s="26">
        <f t="shared" si="0"/>
        <v>105</v>
      </c>
      <c r="BN31" s="77">
        <v>26</v>
      </c>
      <c r="BO31" s="54"/>
      <c r="BP31" s="151"/>
      <c r="BQ31" s="5"/>
      <c r="BR31" s="5"/>
      <c r="BS31" s="5"/>
      <c r="BT31" s="5"/>
      <c r="BU31" s="5"/>
      <c r="BV31" s="5"/>
      <c r="BW31" s="5"/>
      <c r="BX31" s="5"/>
      <c r="BY31" s="5"/>
    </row>
    <row r="32" spans="4:76" s="6" customFormat="1" ht="8.25" customHeight="1">
      <c r="D32" s="2"/>
      <c r="E32" s="69">
        <v>27</v>
      </c>
      <c r="F32" s="66" t="s">
        <v>33</v>
      </c>
      <c r="G32" s="160">
        <v>24</v>
      </c>
      <c r="H32" s="68" t="s">
        <v>24</v>
      </c>
      <c r="I32" s="68" t="s">
        <v>309</v>
      </c>
      <c r="J32" s="68" t="s">
        <v>29</v>
      </c>
      <c r="K32" s="68">
        <v>0</v>
      </c>
      <c r="L32" s="68">
        <v>2</v>
      </c>
      <c r="M32" s="68" t="s">
        <v>188</v>
      </c>
      <c r="N32" s="159" t="s">
        <v>312</v>
      </c>
      <c r="O32" s="83">
        <v>5930</v>
      </c>
      <c r="P32" s="83">
        <v>714</v>
      </c>
      <c r="Q32" s="132">
        <v>1</v>
      </c>
      <c r="R32" s="112" t="s">
        <v>215</v>
      </c>
      <c r="S32" s="112"/>
      <c r="T32" s="112">
        <v>7</v>
      </c>
      <c r="U32" s="112">
        <v>5</v>
      </c>
      <c r="V32" s="112">
        <v>6</v>
      </c>
      <c r="W32" s="112"/>
      <c r="X32" s="112">
        <v>8</v>
      </c>
      <c r="Y32" s="112">
        <v>9</v>
      </c>
      <c r="Z32" s="112">
        <v>3</v>
      </c>
      <c r="AA32" s="112"/>
      <c r="AB32" s="112">
        <v>2</v>
      </c>
      <c r="AC32" s="112">
        <v>4</v>
      </c>
      <c r="AD32" s="112"/>
      <c r="AE32" s="112"/>
      <c r="AF32" s="112"/>
      <c r="AG32" s="112" t="s">
        <v>215</v>
      </c>
      <c r="AH32" s="112"/>
      <c r="AI32" s="112"/>
      <c r="AJ32" s="112"/>
      <c r="AK32" s="112"/>
      <c r="AL32" s="112"/>
      <c r="AM32" s="112">
        <v>13</v>
      </c>
      <c r="AN32" s="134">
        <v>11</v>
      </c>
      <c r="AO32" s="133">
        <v>10</v>
      </c>
      <c r="AP32" s="165">
        <v>14</v>
      </c>
      <c r="AQ32" s="163" t="s">
        <v>33</v>
      </c>
      <c r="AR32" s="164">
        <v>12</v>
      </c>
      <c r="AS32" s="112"/>
      <c r="AT32" s="112"/>
      <c r="AU32" s="112"/>
      <c r="AV32" s="112"/>
      <c r="AW32" s="112"/>
      <c r="AX32" s="123"/>
      <c r="AY32" s="123"/>
      <c r="AZ32" s="112"/>
      <c r="BA32" s="112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 t="s">
        <v>194</v>
      </c>
      <c r="BM32" s="26">
        <f t="shared" si="0"/>
        <v>105</v>
      </c>
      <c r="BN32" s="77">
        <v>27</v>
      </c>
      <c r="BO32" s="54"/>
      <c r="BP32" s="151"/>
      <c r="BQ32" s="5"/>
      <c r="BR32" s="5"/>
      <c r="BS32" s="5"/>
      <c r="BT32" s="5"/>
      <c r="BU32" s="5"/>
      <c r="BV32" s="5"/>
      <c r="BW32" s="5"/>
      <c r="BX32" s="5"/>
    </row>
    <row r="33" spans="4:77" s="6" customFormat="1" ht="8.25" customHeight="1">
      <c r="D33" s="2"/>
      <c r="E33" s="69">
        <v>28</v>
      </c>
      <c r="F33" s="66"/>
      <c r="G33" s="161">
        <v>28</v>
      </c>
      <c r="H33" s="68" t="s">
        <v>31</v>
      </c>
      <c r="I33" s="68" t="s">
        <v>313</v>
      </c>
      <c r="J33" s="68" t="s">
        <v>29</v>
      </c>
      <c r="K33" s="68">
        <v>1</v>
      </c>
      <c r="L33" s="68">
        <v>2</v>
      </c>
      <c r="M33" s="68" t="s">
        <v>30</v>
      </c>
      <c r="N33" s="139" t="s">
        <v>337</v>
      </c>
      <c r="O33" s="83">
        <v>4155</v>
      </c>
      <c r="P33" s="83">
        <v>101</v>
      </c>
      <c r="Q33" s="112"/>
      <c r="R33" s="112"/>
      <c r="S33" s="112"/>
      <c r="T33" s="132">
        <v>4</v>
      </c>
      <c r="U33" s="112" t="s">
        <v>215</v>
      </c>
      <c r="V33" s="112">
        <v>6</v>
      </c>
      <c r="W33" s="112"/>
      <c r="X33" s="112">
        <v>8</v>
      </c>
      <c r="Y33" s="112">
        <v>9</v>
      </c>
      <c r="Z33" s="112">
        <v>3</v>
      </c>
      <c r="AA33" s="112"/>
      <c r="AB33" s="112">
        <v>14</v>
      </c>
      <c r="AC33" s="112">
        <v>5</v>
      </c>
      <c r="AD33" s="112"/>
      <c r="AE33" s="112"/>
      <c r="AF33" s="112">
        <v>1</v>
      </c>
      <c r="AG33" s="112">
        <v>2</v>
      </c>
      <c r="AH33" s="112">
        <v>12</v>
      </c>
      <c r="AI33" s="123"/>
      <c r="AJ33" s="112"/>
      <c r="AK33" s="112"/>
      <c r="AL33" s="112"/>
      <c r="AM33" s="134">
        <v>7</v>
      </c>
      <c r="AN33" s="112">
        <v>13</v>
      </c>
      <c r="AO33" s="112">
        <v>10</v>
      </c>
      <c r="AP33" s="167">
        <v>11</v>
      </c>
      <c r="AQ33" s="163"/>
      <c r="AR33" s="164" t="s">
        <v>215</v>
      </c>
      <c r="AS33" s="112"/>
      <c r="AT33" s="112"/>
      <c r="AU33" s="112"/>
      <c r="AV33" s="112"/>
      <c r="AW33" s="112"/>
      <c r="AX33" s="123"/>
      <c r="AY33" s="123"/>
      <c r="AZ33" s="112"/>
      <c r="BA33" s="112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 t="s">
        <v>194</v>
      </c>
      <c r="BM33" s="26">
        <f t="shared" si="0"/>
        <v>105</v>
      </c>
      <c r="BN33" s="77">
        <v>28</v>
      </c>
      <c r="BO33" s="54" t="s">
        <v>314</v>
      </c>
      <c r="BP33" s="151"/>
      <c r="BQ33" s="5"/>
      <c r="BR33" s="5"/>
      <c r="BS33" s="5"/>
      <c r="BT33" s="5"/>
      <c r="BU33" s="5"/>
      <c r="BV33" s="5"/>
      <c r="BW33" s="5"/>
      <c r="BX33" s="5"/>
      <c r="BY33" s="5"/>
    </row>
    <row r="34" spans="4:75" s="6" customFormat="1" ht="8.25" customHeight="1">
      <c r="D34" s="2"/>
      <c r="E34" s="69">
        <v>29</v>
      </c>
      <c r="F34" s="66" t="s">
        <v>5</v>
      </c>
      <c r="G34" s="161">
        <v>4</v>
      </c>
      <c r="H34" s="68" t="s">
        <v>24</v>
      </c>
      <c r="I34" s="68" t="s">
        <v>315</v>
      </c>
      <c r="J34" s="68" t="s">
        <v>29</v>
      </c>
      <c r="K34" s="68">
        <v>0</v>
      </c>
      <c r="L34" s="68">
        <v>2</v>
      </c>
      <c r="M34" s="68" t="s">
        <v>0</v>
      </c>
      <c r="N34" s="138" t="s">
        <v>317</v>
      </c>
      <c r="O34" s="83">
        <v>5737</v>
      </c>
      <c r="P34" s="83">
        <v>287</v>
      </c>
      <c r="Q34" s="112">
        <v>1</v>
      </c>
      <c r="R34" s="112"/>
      <c r="S34" s="133">
        <v>3</v>
      </c>
      <c r="T34" s="112">
        <v>4</v>
      </c>
      <c r="U34" s="112">
        <v>6</v>
      </c>
      <c r="V34" s="112"/>
      <c r="W34" s="112"/>
      <c r="X34" s="134">
        <v>8</v>
      </c>
      <c r="Y34" s="112">
        <v>9</v>
      </c>
      <c r="Z34" s="112">
        <v>10</v>
      </c>
      <c r="AA34" s="112"/>
      <c r="AB34" s="133">
        <v>7</v>
      </c>
      <c r="AC34" s="112">
        <v>5</v>
      </c>
      <c r="AD34" s="112"/>
      <c r="AE34" s="112" t="s">
        <v>215</v>
      </c>
      <c r="AF34" s="112" t="s">
        <v>215</v>
      </c>
      <c r="AG34" s="112">
        <v>2</v>
      </c>
      <c r="AH34" s="112">
        <v>14</v>
      </c>
      <c r="AI34" s="112"/>
      <c r="AJ34" s="112"/>
      <c r="AK34" s="112"/>
      <c r="AL34" s="112"/>
      <c r="AM34" s="132">
        <v>11</v>
      </c>
      <c r="AN34" s="112"/>
      <c r="AO34" s="112">
        <v>13</v>
      </c>
      <c r="AP34" s="165">
        <v>12</v>
      </c>
      <c r="AQ34" s="163"/>
      <c r="AR34" s="164"/>
      <c r="AS34" s="112"/>
      <c r="AT34" s="112"/>
      <c r="AU34" s="112"/>
      <c r="AV34" s="112"/>
      <c r="AW34" s="112"/>
      <c r="AX34" s="123"/>
      <c r="AY34" s="123"/>
      <c r="AZ34" s="112"/>
      <c r="BA34" s="112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 t="s">
        <v>194</v>
      </c>
      <c r="BM34" s="26">
        <f t="shared" si="0"/>
        <v>105</v>
      </c>
      <c r="BN34" s="77">
        <v>29</v>
      </c>
      <c r="BO34" s="54"/>
      <c r="BP34" s="151"/>
      <c r="BQ34" s="5"/>
      <c r="BR34" s="5"/>
      <c r="BS34" s="5"/>
      <c r="BT34" s="5"/>
      <c r="BU34" s="5"/>
      <c r="BV34" s="5"/>
      <c r="BW34" s="5"/>
    </row>
    <row r="35" spans="4:77" s="6" customFormat="1" ht="8.25" customHeight="1">
      <c r="D35" s="2"/>
      <c r="E35" s="69">
        <v>30</v>
      </c>
      <c r="F35" s="66"/>
      <c r="G35" s="161">
        <v>7</v>
      </c>
      <c r="H35" s="68" t="s">
        <v>31</v>
      </c>
      <c r="I35" s="68" t="s">
        <v>318</v>
      </c>
      <c r="J35" s="68" t="s">
        <v>29</v>
      </c>
      <c r="K35" s="68">
        <v>2</v>
      </c>
      <c r="L35" s="68">
        <v>3</v>
      </c>
      <c r="M35" s="68" t="s">
        <v>188</v>
      </c>
      <c r="N35" s="139" t="s">
        <v>320</v>
      </c>
      <c r="O35" s="83">
        <v>3605</v>
      </c>
      <c r="P35" s="83">
        <v>68</v>
      </c>
      <c r="Q35" s="112">
        <v>1</v>
      </c>
      <c r="R35" s="112"/>
      <c r="S35" s="133">
        <v>3</v>
      </c>
      <c r="T35" s="112">
        <v>7</v>
      </c>
      <c r="U35" s="112">
        <v>6</v>
      </c>
      <c r="V35" s="112"/>
      <c r="W35" s="112"/>
      <c r="X35" s="132">
        <v>8</v>
      </c>
      <c r="Y35" s="112">
        <v>9</v>
      </c>
      <c r="Z35" s="112">
        <v>10</v>
      </c>
      <c r="AA35" s="112"/>
      <c r="AB35" s="112">
        <v>13</v>
      </c>
      <c r="AC35" s="112">
        <v>5</v>
      </c>
      <c r="AD35" s="112"/>
      <c r="AE35" s="112"/>
      <c r="AF35" s="112" t="s">
        <v>215</v>
      </c>
      <c r="AG35" s="134">
        <v>2</v>
      </c>
      <c r="AH35" s="112">
        <v>12</v>
      </c>
      <c r="AI35" s="112"/>
      <c r="AJ35" s="112"/>
      <c r="AK35" s="112"/>
      <c r="AL35" s="112"/>
      <c r="AM35" s="112"/>
      <c r="AN35" s="112" t="s">
        <v>215</v>
      </c>
      <c r="AO35" s="112">
        <v>11</v>
      </c>
      <c r="AP35" s="165">
        <v>14</v>
      </c>
      <c r="AQ35" s="163"/>
      <c r="AR35" s="164"/>
      <c r="AS35" s="112">
        <v>4</v>
      </c>
      <c r="AT35" s="112"/>
      <c r="AU35" s="112"/>
      <c r="AV35" s="112"/>
      <c r="AW35" s="112"/>
      <c r="AX35" s="123"/>
      <c r="AY35" s="123"/>
      <c r="AZ35" s="112"/>
      <c r="BA35" s="112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 t="s">
        <v>194</v>
      </c>
      <c r="BM35" s="26">
        <f t="shared" si="0"/>
        <v>105</v>
      </c>
      <c r="BN35" s="77">
        <v>30</v>
      </c>
      <c r="BO35" s="54"/>
      <c r="BP35" s="151"/>
      <c r="BQ35" s="5"/>
      <c r="BR35" s="5"/>
      <c r="BS35" s="5"/>
      <c r="BT35" s="5"/>
      <c r="BU35" s="5"/>
      <c r="BV35" s="5"/>
      <c r="BW35" s="5"/>
      <c r="BX35" s="5"/>
      <c r="BY35" s="5"/>
    </row>
    <row r="36" spans="4:77" s="6" customFormat="1" ht="8.25" customHeight="1">
      <c r="D36" s="2"/>
      <c r="E36" s="69">
        <v>31</v>
      </c>
      <c r="F36" s="66" t="s">
        <v>33</v>
      </c>
      <c r="G36" s="161">
        <v>18</v>
      </c>
      <c r="H36" s="68" t="s">
        <v>24</v>
      </c>
      <c r="I36" s="68" t="s">
        <v>316</v>
      </c>
      <c r="J36" s="68" t="s">
        <v>29</v>
      </c>
      <c r="K36" s="68">
        <v>1</v>
      </c>
      <c r="L36" s="68">
        <v>3</v>
      </c>
      <c r="M36" s="68" t="s">
        <v>188</v>
      </c>
      <c r="N36" s="104" t="s">
        <v>323</v>
      </c>
      <c r="O36" s="83">
        <v>1703</v>
      </c>
      <c r="P36" s="83">
        <v>321</v>
      </c>
      <c r="Q36" s="112" t="s">
        <v>33</v>
      </c>
      <c r="R36" s="112" t="s">
        <v>215</v>
      </c>
      <c r="S36" s="112">
        <v>3</v>
      </c>
      <c r="T36" s="112">
        <v>7</v>
      </c>
      <c r="U36" s="112">
        <v>4</v>
      </c>
      <c r="V36" s="132">
        <v>6</v>
      </c>
      <c r="W36" s="112">
        <v>13</v>
      </c>
      <c r="X36" s="112">
        <v>8</v>
      </c>
      <c r="Y36" s="112"/>
      <c r="Z36" s="112"/>
      <c r="AA36" s="112"/>
      <c r="AB36" s="112">
        <v>14</v>
      </c>
      <c r="AC36" s="112">
        <v>5</v>
      </c>
      <c r="AD36" s="112"/>
      <c r="AE36" s="112"/>
      <c r="AF36" s="112">
        <v>1</v>
      </c>
      <c r="AG36" s="112">
        <v>2</v>
      </c>
      <c r="AH36" s="133">
        <v>9</v>
      </c>
      <c r="AI36" s="112"/>
      <c r="AJ36" s="112"/>
      <c r="AK36" s="112"/>
      <c r="AL36" s="112"/>
      <c r="AM36" s="112"/>
      <c r="AN36" s="112">
        <v>11</v>
      </c>
      <c r="AO36" s="112"/>
      <c r="AP36" s="168">
        <v>10</v>
      </c>
      <c r="AQ36" s="163"/>
      <c r="AR36" s="164" t="s">
        <v>215</v>
      </c>
      <c r="AS36" s="112">
        <v>12</v>
      </c>
      <c r="AT36" s="112"/>
      <c r="AU36" s="112"/>
      <c r="AV36" s="112"/>
      <c r="AW36" s="112"/>
      <c r="AX36" s="123"/>
      <c r="AY36" s="123"/>
      <c r="AZ36" s="112"/>
      <c r="BA36" s="112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 t="s">
        <v>194</v>
      </c>
      <c r="BM36" s="26">
        <f t="shared" si="0"/>
        <v>105</v>
      </c>
      <c r="BN36" s="5">
        <v>31</v>
      </c>
      <c r="BO36" s="54"/>
      <c r="BP36" s="151"/>
      <c r="BQ36" s="5"/>
      <c r="BR36" s="5"/>
      <c r="BS36" s="5"/>
      <c r="BT36" s="5"/>
      <c r="BU36" s="5"/>
      <c r="BV36" s="5"/>
      <c r="BW36" s="5"/>
      <c r="BX36" s="5"/>
      <c r="BY36" s="5"/>
    </row>
    <row r="37" spans="4:77" s="6" customFormat="1" ht="8.25" customHeight="1">
      <c r="D37" s="2"/>
      <c r="E37" s="69">
        <v>32</v>
      </c>
      <c r="F37" s="66"/>
      <c r="G37" s="161">
        <v>21</v>
      </c>
      <c r="H37" s="68" t="s">
        <v>31</v>
      </c>
      <c r="I37" s="68" t="s">
        <v>322</v>
      </c>
      <c r="J37" s="68" t="s">
        <v>28</v>
      </c>
      <c r="K37" s="68">
        <v>1</v>
      </c>
      <c r="L37" s="68">
        <v>1</v>
      </c>
      <c r="M37" s="147" t="s">
        <v>302</v>
      </c>
      <c r="N37" s="139" t="s">
        <v>324</v>
      </c>
      <c r="O37" s="83">
        <v>3390</v>
      </c>
      <c r="P37" s="83">
        <v>36</v>
      </c>
      <c r="Q37" s="112">
        <v>1</v>
      </c>
      <c r="R37" s="112" t="s">
        <v>215</v>
      </c>
      <c r="S37" s="112">
        <v>3</v>
      </c>
      <c r="T37" s="112">
        <v>7</v>
      </c>
      <c r="U37" s="112">
        <v>4</v>
      </c>
      <c r="V37" s="112">
        <v>6</v>
      </c>
      <c r="W37" s="112">
        <v>12</v>
      </c>
      <c r="X37" s="112">
        <v>8</v>
      </c>
      <c r="Y37" s="112">
        <v>9</v>
      </c>
      <c r="Z37" s="112" t="s">
        <v>33</v>
      </c>
      <c r="AA37" s="112"/>
      <c r="AB37" s="112" t="s">
        <v>215</v>
      </c>
      <c r="AC37" s="112" t="s">
        <v>33</v>
      </c>
      <c r="AD37" s="112"/>
      <c r="AE37" s="112"/>
      <c r="AF37" s="112" t="s">
        <v>215</v>
      </c>
      <c r="AG37" s="112">
        <v>2</v>
      </c>
      <c r="AH37" s="112">
        <v>10</v>
      </c>
      <c r="AI37" s="112"/>
      <c r="AJ37" s="112"/>
      <c r="AK37" s="112"/>
      <c r="AL37" s="112"/>
      <c r="AM37" s="112"/>
      <c r="AN37" s="132">
        <v>11</v>
      </c>
      <c r="AO37" s="112"/>
      <c r="AP37" s="165" t="s">
        <v>215</v>
      </c>
      <c r="AQ37" s="163"/>
      <c r="AR37" s="164" t="s">
        <v>33</v>
      </c>
      <c r="AS37" s="112">
        <v>5</v>
      </c>
      <c r="AT37" s="112"/>
      <c r="AU37" s="112"/>
      <c r="AV37" s="112"/>
      <c r="AW37" s="112"/>
      <c r="AX37" s="123"/>
      <c r="AY37" s="123"/>
      <c r="AZ37" s="112"/>
      <c r="BA37" s="112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 t="s">
        <v>194</v>
      </c>
      <c r="BM37" s="26">
        <f t="shared" si="0"/>
        <v>78</v>
      </c>
      <c r="BN37" s="78">
        <v>32</v>
      </c>
      <c r="BO37" s="54" t="s">
        <v>329</v>
      </c>
      <c r="BP37" s="151"/>
      <c r="BQ37" s="5"/>
      <c r="BR37" s="5"/>
      <c r="BS37" s="5"/>
      <c r="BT37" s="5"/>
      <c r="BU37" s="5"/>
      <c r="BV37" s="5"/>
      <c r="BW37" s="5"/>
      <c r="BX37" s="5"/>
      <c r="BY37" s="5"/>
    </row>
    <row r="38" spans="4:77" s="6" customFormat="1" ht="8.25" customHeight="1">
      <c r="D38" s="2"/>
      <c r="E38" s="69">
        <v>33</v>
      </c>
      <c r="F38" s="66"/>
      <c r="G38" s="161">
        <v>25</v>
      </c>
      <c r="H38" s="68" t="s">
        <v>31</v>
      </c>
      <c r="I38" s="68" t="s">
        <v>325</v>
      </c>
      <c r="J38" s="68" t="s">
        <v>27</v>
      </c>
      <c r="K38" s="68">
        <v>2</v>
      </c>
      <c r="L38" s="68">
        <v>1</v>
      </c>
      <c r="M38" s="68" t="s">
        <v>188</v>
      </c>
      <c r="N38" s="139" t="s">
        <v>326</v>
      </c>
      <c r="O38" s="83">
        <v>3978</v>
      </c>
      <c r="P38" s="83">
        <v>167</v>
      </c>
      <c r="Q38" s="132">
        <v>1</v>
      </c>
      <c r="R38" s="112" t="s">
        <v>215</v>
      </c>
      <c r="S38" s="112">
        <v>3</v>
      </c>
      <c r="T38" s="112">
        <v>7</v>
      </c>
      <c r="U38" s="134">
        <v>4</v>
      </c>
      <c r="V38" s="112">
        <v>6</v>
      </c>
      <c r="W38" s="112">
        <v>14</v>
      </c>
      <c r="X38" s="112">
        <v>8</v>
      </c>
      <c r="Y38" s="112">
        <v>9</v>
      </c>
      <c r="Z38" s="112" t="s">
        <v>215</v>
      </c>
      <c r="AA38" s="112"/>
      <c r="AB38" s="112" t="s">
        <v>33</v>
      </c>
      <c r="AC38" s="112" t="s">
        <v>33</v>
      </c>
      <c r="AD38" s="112"/>
      <c r="AE38" s="112"/>
      <c r="AF38" s="112">
        <v>12</v>
      </c>
      <c r="AG38" s="112">
        <v>2</v>
      </c>
      <c r="AH38" s="133">
        <v>10</v>
      </c>
      <c r="AI38" s="112"/>
      <c r="AJ38" s="112"/>
      <c r="AK38" s="112"/>
      <c r="AL38" s="112"/>
      <c r="AM38" s="112"/>
      <c r="AN38" s="112">
        <v>11</v>
      </c>
      <c r="AO38" s="112">
        <v>13</v>
      </c>
      <c r="AP38" s="165" t="s">
        <v>33</v>
      </c>
      <c r="AQ38" s="163"/>
      <c r="AR38" s="164" t="s">
        <v>33</v>
      </c>
      <c r="AS38" s="112">
        <v>5</v>
      </c>
      <c r="AT38" s="112"/>
      <c r="AU38" s="112"/>
      <c r="AV38" s="112"/>
      <c r="AW38" s="112"/>
      <c r="AX38" s="123"/>
      <c r="AY38" s="123"/>
      <c r="AZ38" s="112"/>
      <c r="BA38" s="112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 t="s">
        <v>194</v>
      </c>
      <c r="BM38" s="26">
        <f t="shared" si="0"/>
        <v>105</v>
      </c>
      <c r="BN38" s="78">
        <v>33</v>
      </c>
      <c r="BO38" s="54"/>
      <c r="BP38" s="151"/>
      <c r="BQ38" s="5"/>
      <c r="BR38" s="5"/>
      <c r="BS38" s="5"/>
      <c r="BT38" s="5"/>
      <c r="BU38" s="5"/>
      <c r="BV38" s="5"/>
      <c r="BW38" s="5"/>
      <c r="BX38" s="5"/>
      <c r="BY38" s="5"/>
    </row>
    <row r="39" spans="4:77" s="6" customFormat="1" ht="8.25" customHeight="1">
      <c r="D39" s="2"/>
      <c r="E39" s="69">
        <v>34</v>
      </c>
      <c r="F39" s="66" t="s">
        <v>33</v>
      </c>
      <c r="G39" s="161">
        <v>28</v>
      </c>
      <c r="H39" s="68" t="s">
        <v>24</v>
      </c>
      <c r="I39" s="68" t="s">
        <v>327</v>
      </c>
      <c r="J39" s="68" t="s">
        <v>29</v>
      </c>
      <c r="K39" s="68">
        <v>0</v>
      </c>
      <c r="L39" s="68">
        <v>1</v>
      </c>
      <c r="M39" s="68" t="s">
        <v>0</v>
      </c>
      <c r="N39" s="104" t="s">
        <v>331</v>
      </c>
      <c r="O39" s="83">
        <v>2199</v>
      </c>
      <c r="P39" s="83">
        <v>177</v>
      </c>
      <c r="Q39" s="112"/>
      <c r="R39" s="112" t="s">
        <v>215</v>
      </c>
      <c r="S39" s="112">
        <v>3</v>
      </c>
      <c r="T39" s="112">
        <v>4</v>
      </c>
      <c r="U39" s="112">
        <v>5</v>
      </c>
      <c r="V39" s="112"/>
      <c r="W39" s="132">
        <v>7</v>
      </c>
      <c r="X39" s="112">
        <v>8</v>
      </c>
      <c r="Y39" s="112">
        <v>9</v>
      </c>
      <c r="Z39" s="133">
        <v>11</v>
      </c>
      <c r="AA39" s="112">
        <v>13</v>
      </c>
      <c r="AB39" s="112"/>
      <c r="AC39" s="112">
        <v>6</v>
      </c>
      <c r="AD39" s="112"/>
      <c r="AE39" s="112"/>
      <c r="AF39" s="112">
        <v>1</v>
      </c>
      <c r="AG39" s="112">
        <v>2</v>
      </c>
      <c r="AH39" s="112"/>
      <c r="AI39" s="112"/>
      <c r="AJ39" s="112"/>
      <c r="AK39" s="112"/>
      <c r="AL39" s="112"/>
      <c r="AM39" s="112"/>
      <c r="AN39" s="112" t="s">
        <v>215</v>
      </c>
      <c r="AO39" s="112">
        <v>10</v>
      </c>
      <c r="AP39" s="165">
        <v>12</v>
      </c>
      <c r="AQ39" s="163"/>
      <c r="AR39" s="164" t="s">
        <v>215</v>
      </c>
      <c r="AS39" s="112"/>
      <c r="AT39" s="112"/>
      <c r="AU39" s="112"/>
      <c r="AV39" s="112"/>
      <c r="AW39" s="112"/>
      <c r="AX39" s="123"/>
      <c r="AY39" s="123"/>
      <c r="AZ39" s="112"/>
      <c r="BA39" s="112"/>
      <c r="BB39" s="26"/>
      <c r="BC39" s="26"/>
      <c r="BD39" s="26"/>
      <c r="BE39" s="26"/>
      <c r="BF39" s="26"/>
      <c r="BG39" s="26"/>
      <c r="BH39" s="26"/>
      <c r="BI39" s="26"/>
      <c r="BJ39" s="23"/>
      <c r="BK39" s="23"/>
      <c r="BL39" s="26" t="s">
        <v>194</v>
      </c>
      <c r="BM39" s="26">
        <f t="shared" si="0"/>
        <v>91</v>
      </c>
      <c r="BN39" s="77">
        <v>34</v>
      </c>
      <c r="BO39" s="54"/>
      <c r="BP39" s="151"/>
      <c r="BQ39" s="5"/>
      <c r="BR39" s="5"/>
      <c r="BS39" s="5"/>
      <c r="BT39" s="5"/>
      <c r="BU39" s="5"/>
      <c r="BV39" s="5"/>
      <c r="BW39" s="5"/>
      <c r="BX39" s="5"/>
      <c r="BY39" s="5"/>
    </row>
    <row r="40" spans="4:77" s="6" customFormat="1" ht="8.25" customHeight="1">
      <c r="D40" s="2"/>
      <c r="E40" s="69">
        <v>35</v>
      </c>
      <c r="F40" s="66" t="s">
        <v>6</v>
      </c>
      <c r="G40" s="161">
        <v>4</v>
      </c>
      <c r="H40" s="68" t="s">
        <v>24</v>
      </c>
      <c r="I40" s="68" t="s">
        <v>328</v>
      </c>
      <c r="J40" s="68" t="s">
        <v>29</v>
      </c>
      <c r="K40" s="68">
        <v>1</v>
      </c>
      <c r="L40" s="68">
        <v>2</v>
      </c>
      <c r="M40" s="147" t="s">
        <v>302</v>
      </c>
      <c r="N40" s="139" t="s">
        <v>332</v>
      </c>
      <c r="O40" s="83">
        <v>1718</v>
      </c>
      <c r="P40" s="83">
        <v>268</v>
      </c>
      <c r="Q40" s="112"/>
      <c r="R40" s="112">
        <v>4</v>
      </c>
      <c r="S40" s="112">
        <v>3</v>
      </c>
      <c r="T40" s="112">
        <v>7</v>
      </c>
      <c r="U40" s="112">
        <v>6</v>
      </c>
      <c r="V40" s="112"/>
      <c r="W40" s="112">
        <v>12</v>
      </c>
      <c r="X40" s="112">
        <v>8</v>
      </c>
      <c r="Y40" s="112">
        <v>9</v>
      </c>
      <c r="Z40" s="133">
        <v>11</v>
      </c>
      <c r="AA40" s="112"/>
      <c r="AB40" s="112"/>
      <c r="AC40" s="112" t="s">
        <v>215</v>
      </c>
      <c r="AD40" s="112"/>
      <c r="AE40" s="112"/>
      <c r="AF40" s="112">
        <v>1</v>
      </c>
      <c r="AG40" s="132">
        <v>2</v>
      </c>
      <c r="AH40" s="112">
        <v>13</v>
      </c>
      <c r="AI40" s="112"/>
      <c r="AJ40" s="112"/>
      <c r="AK40" s="112"/>
      <c r="AL40" s="112"/>
      <c r="AM40" s="112"/>
      <c r="AN40" s="112" t="s">
        <v>215</v>
      </c>
      <c r="AO40" s="112">
        <v>10</v>
      </c>
      <c r="AP40" s="165"/>
      <c r="AQ40" s="163"/>
      <c r="AR40" s="164" t="s">
        <v>215</v>
      </c>
      <c r="AS40" s="112">
        <v>5</v>
      </c>
      <c r="AT40" s="112"/>
      <c r="AU40" s="112"/>
      <c r="AV40" s="112"/>
      <c r="AW40" s="112"/>
      <c r="AX40" s="123"/>
      <c r="AY40" s="123"/>
      <c r="AZ40" s="112"/>
      <c r="BA40" s="112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 t="s">
        <v>194</v>
      </c>
      <c r="BM40" s="26">
        <f t="shared" si="0"/>
        <v>91</v>
      </c>
      <c r="BN40" s="77">
        <v>35</v>
      </c>
      <c r="BO40" s="54"/>
      <c r="BP40" s="151"/>
      <c r="BQ40" s="5"/>
      <c r="BR40" s="5"/>
      <c r="BS40" s="5"/>
      <c r="BT40" s="5"/>
      <c r="BU40" s="5"/>
      <c r="BV40" s="5"/>
      <c r="BW40" s="5"/>
      <c r="BX40" s="5"/>
      <c r="BY40" s="5"/>
    </row>
    <row r="41" spans="4:77" s="6" customFormat="1" ht="8.25" customHeight="1">
      <c r="D41" s="2"/>
      <c r="E41" s="69">
        <v>36</v>
      </c>
      <c r="F41" s="66"/>
      <c r="G41" s="161">
        <v>7</v>
      </c>
      <c r="H41" s="68" t="s">
        <v>24</v>
      </c>
      <c r="I41" s="68" t="s">
        <v>330</v>
      </c>
      <c r="J41" s="68" t="s">
        <v>27</v>
      </c>
      <c r="K41" s="68">
        <v>3</v>
      </c>
      <c r="L41" s="68">
        <v>0</v>
      </c>
      <c r="M41" s="68" t="s">
        <v>30</v>
      </c>
      <c r="N41" s="138" t="s">
        <v>362</v>
      </c>
      <c r="O41" s="83">
        <v>1760</v>
      </c>
      <c r="P41" s="83">
        <v>136</v>
      </c>
      <c r="Q41" s="112"/>
      <c r="R41" s="112">
        <v>4</v>
      </c>
      <c r="S41" s="132">
        <v>3</v>
      </c>
      <c r="T41" s="112">
        <v>7</v>
      </c>
      <c r="U41" s="112">
        <v>6</v>
      </c>
      <c r="V41" s="112"/>
      <c r="W41" s="112"/>
      <c r="X41" s="134">
        <v>8</v>
      </c>
      <c r="Y41" s="133">
        <v>9</v>
      </c>
      <c r="Z41" s="112">
        <v>11</v>
      </c>
      <c r="AA41" s="112">
        <v>12</v>
      </c>
      <c r="AB41" s="112"/>
      <c r="AC41" s="112" t="s">
        <v>215</v>
      </c>
      <c r="AD41" s="112"/>
      <c r="AE41" s="112"/>
      <c r="AF41" s="112">
        <v>1</v>
      </c>
      <c r="AG41" s="112">
        <v>2</v>
      </c>
      <c r="AH41" s="112">
        <v>13</v>
      </c>
      <c r="AI41" s="112"/>
      <c r="AJ41" s="112"/>
      <c r="AK41" s="112"/>
      <c r="AL41" s="112"/>
      <c r="AM41" s="112"/>
      <c r="AN41" s="112">
        <v>10</v>
      </c>
      <c r="AO41" s="112">
        <v>14</v>
      </c>
      <c r="AP41" s="165"/>
      <c r="AQ41" s="163"/>
      <c r="AR41" s="164" t="s">
        <v>215</v>
      </c>
      <c r="AS41" s="112">
        <v>5</v>
      </c>
      <c r="AT41" s="112"/>
      <c r="AU41" s="112"/>
      <c r="AV41" s="112"/>
      <c r="AW41" s="112"/>
      <c r="AX41" s="123"/>
      <c r="AY41" s="123"/>
      <c r="AZ41" s="112"/>
      <c r="BA41" s="112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 t="s">
        <v>194</v>
      </c>
      <c r="BM41" s="26">
        <f t="shared" si="0"/>
        <v>105</v>
      </c>
      <c r="BN41" s="78">
        <v>36</v>
      </c>
      <c r="BO41" s="54" t="s">
        <v>247</v>
      </c>
      <c r="BP41" s="151"/>
      <c r="BQ41" s="5"/>
      <c r="BR41" s="5"/>
      <c r="BS41" s="5"/>
      <c r="BT41" s="5"/>
      <c r="BU41" s="5"/>
      <c r="BV41" s="5"/>
      <c r="BW41" s="5"/>
      <c r="BX41" s="5"/>
      <c r="BY41" s="5"/>
    </row>
    <row r="42" spans="4:77" s="6" customFormat="1" ht="8.25" customHeight="1">
      <c r="D42" s="2"/>
      <c r="E42" s="69">
        <v>37</v>
      </c>
      <c r="F42" s="66"/>
      <c r="G42" s="161">
        <v>14</v>
      </c>
      <c r="H42" s="68" t="s">
        <v>31</v>
      </c>
      <c r="I42" s="68" t="s">
        <v>333</v>
      </c>
      <c r="J42" s="68" t="s">
        <v>29</v>
      </c>
      <c r="K42" s="68">
        <v>1</v>
      </c>
      <c r="L42" s="68">
        <v>2</v>
      </c>
      <c r="M42" s="68" t="s">
        <v>30</v>
      </c>
      <c r="N42" s="138" t="s">
        <v>356</v>
      </c>
      <c r="O42" s="83">
        <v>3466</v>
      </c>
      <c r="P42" s="83">
        <v>56</v>
      </c>
      <c r="Q42" s="112"/>
      <c r="R42" s="112">
        <v>4</v>
      </c>
      <c r="S42" s="112"/>
      <c r="T42" s="112">
        <v>10</v>
      </c>
      <c r="U42" s="133">
        <v>5</v>
      </c>
      <c r="V42" s="112">
        <v>6</v>
      </c>
      <c r="W42" s="112">
        <v>7</v>
      </c>
      <c r="X42" s="112">
        <v>8</v>
      </c>
      <c r="Y42" s="112"/>
      <c r="Z42" s="112">
        <v>3</v>
      </c>
      <c r="AA42" s="132">
        <v>11</v>
      </c>
      <c r="AB42" s="112">
        <v>13</v>
      </c>
      <c r="AC42" s="112"/>
      <c r="AD42" s="112"/>
      <c r="AE42" s="112"/>
      <c r="AF42" s="112">
        <v>1</v>
      </c>
      <c r="AG42" s="112">
        <v>2</v>
      </c>
      <c r="AH42" s="112">
        <v>9</v>
      </c>
      <c r="AI42" s="112"/>
      <c r="AJ42" s="112"/>
      <c r="AK42" s="112"/>
      <c r="AL42" s="112"/>
      <c r="AM42" s="112"/>
      <c r="AN42" s="112" t="s">
        <v>215</v>
      </c>
      <c r="AO42" s="112">
        <v>12</v>
      </c>
      <c r="AP42" s="165"/>
      <c r="AQ42" s="163"/>
      <c r="AR42" s="164" t="s">
        <v>215</v>
      </c>
      <c r="AS42" s="112" t="s">
        <v>215</v>
      </c>
      <c r="AT42" s="112"/>
      <c r="AU42" s="112"/>
      <c r="AV42" s="112"/>
      <c r="AW42" s="112"/>
      <c r="AX42" s="123"/>
      <c r="AY42" s="123"/>
      <c r="AZ42" s="112"/>
      <c r="BA42" s="112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 t="s">
        <v>194</v>
      </c>
      <c r="BM42" s="26">
        <f t="shared" si="0"/>
        <v>91</v>
      </c>
      <c r="BN42" s="77">
        <v>37</v>
      </c>
      <c r="BO42" s="54"/>
      <c r="BP42" s="151"/>
      <c r="BQ42" s="5"/>
      <c r="BR42" s="5"/>
      <c r="BS42" s="5"/>
      <c r="BT42" s="5"/>
      <c r="BU42" s="5"/>
      <c r="BV42" s="5"/>
      <c r="BW42" s="5"/>
      <c r="BX42" s="5"/>
      <c r="BY42" s="5"/>
    </row>
    <row r="43" spans="4:77" s="6" customFormat="1" ht="8.25" customHeight="1">
      <c r="D43" s="2"/>
      <c r="E43" s="69">
        <v>38</v>
      </c>
      <c r="F43" s="66"/>
      <c r="G43" s="161">
        <v>18</v>
      </c>
      <c r="H43" s="68" t="s">
        <v>31</v>
      </c>
      <c r="I43" s="68" t="s">
        <v>340</v>
      </c>
      <c r="J43" s="68" t="s">
        <v>27</v>
      </c>
      <c r="K43" s="68">
        <v>2</v>
      </c>
      <c r="L43" s="68">
        <v>1</v>
      </c>
      <c r="M43" s="68" t="s">
        <v>188</v>
      </c>
      <c r="N43" s="139" t="s">
        <v>341</v>
      </c>
      <c r="O43" s="83">
        <v>4409</v>
      </c>
      <c r="P43" s="83">
        <v>153</v>
      </c>
      <c r="Q43" s="112"/>
      <c r="R43" s="112">
        <v>4</v>
      </c>
      <c r="S43" s="112"/>
      <c r="T43" s="112">
        <v>7</v>
      </c>
      <c r="U43" s="112">
        <v>14</v>
      </c>
      <c r="V43" s="112">
        <v>6</v>
      </c>
      <c r="W43" s="112" t="s">
        <v>215</v>
      </c>
      <c r="X43" s="134">
        <v>8</v>
      </c>
      <c r="Y43" s="112"/>
      <c r="Z43" s="132">
        <v>11</v>
      </c>
      <c r="AA43" s="112">
        <v>13</v>
      </c>
      <c r="AB43" s="112">
        <v>3</v>
      </c>
      <c r="AC43" s="112"/>
      <c r="AD43" s="112"/>
      <c r="AE43" s="112"/>
      <c r="AF43" s="112">
        <v>1</v>
      </c>
      <c r="AG43" s="112">
        <v>2</v>
      </c>
      <c r="AH43" s="133">
        <v>10</v>
      </c>
      <c r="AI43" s="112"/>
      <c r="AJ43" s="112"/>
      <c r="AK43" s="112"/>
      <c r="AL43" s="112"/>
      <c r="AM43" s="112"/>
      <c r="AN43" s="112">
        <v>12</v>
      </c>
      <c r="AO43" s="112">
        <v>9</v>
      </c>
      <c r="AP43" s="165"/>
      <c r="AQ43" s="163"/>
      <c r="AR43" s="164" t="s">
        <v>215</v>
      </c>
      <c r="AS43" s="112">
        <v>5</v>
      </c>
      <c r="AT43" s="112"/>
      <c r="AU43" s="112"/>
      <c r="AV43" s="112"/>
      <c r="AW43" s="112"/>
      <c r="AX43" s="123"/>
      <c r="AY43" s="123"/>
      <c r="AZ43" s="112"/>
      <c r="BA43" s="112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 t="s">
        <v>194</v>
      </c>
      <c r="BM43" s="26">
        <f t="shared" si="0"/>
        <v>105</v>
      </c>
      <c r="BN43" s="77">
        <v>38</v>
      </c>
      <c r="BO43" s="54"/>
      <c r="BP43" s="151"/>
      <c r="BQ43" s="5"/>
      <c r="BR43" s="5"/>
      <c r="BS43" s="5"/>
      <c r="BT43" s="5"/>
      <c r="BU43" s="5"/>
      <c r="BV43" s="5"/>
      <c r="BW43" s="5"/>
      <c r="BX43" s="5"/>
      <c r="BY43" s="5"/>
    </row>
    <row r="44" spans="4:77" s="6" customFormat="1" ht="8.25" customHeight="1">
      <c r="D44" s="2"/>
      <c r="E44" s="69">
        <v>39</v>
      </c>
      <c r="F44" s="66" t="s">
        <v>33</v>
      </c>
      <c r="G44" s="161">
        <v>25</v>
      </c>
      <c r="H44" s="68" t="s">
        <v>24</v>
      </c>
      <c r="I44" s="68" t="s">
        <v>344</v>
      </c>
      <c r="J44" s="68" t="s">
        <v>29</v>
      </c>
      <c r="K44" s="68">
        <v>0</v>
      </c>
      <c r="L44" s="68">
        <v>3</v>
      </c>
      <c r="M44" s="68" t="s">
        <v>188</v>
      </c>
      <c r="N44" s="104" t="s">
        <v>345</v>
      </c>
      <c r="O44" s="83">
        <v>10161</v>
      </c>
      <c r="P44" s="83">
        <v>1000</v>
      </c>
      <c r="Q44" s="112"/>
      <c r="R44" s="112">
        <v>4</v>
      </c>
      <c r="S44" s="112"/>
      <c r="T44" s="132">
        <v>7</v>
      </c>
      <c r="U44" s="112" t="s">
        <v>215</v>
      </c>
      <c r="V44" s="112">
        <v>6</v>
      </c>
      <c r="W44" s="112">
        <v>13</v>
      </c>
      <c r="X44" s="112">
        <v>8</v>
      </c>
      <c r="Y44" s="112">
        <v>9</v>
      </c>
      <c r="Z44" s="134">
        <v>11</v>
      </c>
      <c r="AA44" s="112"/>
      <c r="AB44" s="112">
        <v>3</v>
      </c>
      <c r="AC44" s="112"/>
      <c r="AD44" s="112"/>
      <c r="AE44" s="112"/>
      <c r="AF44" s="112">
        <v>1</v>
      </c>
      <c r="AG44" s="112">
        <v>2</v>
      </c>
      <c r="AH44" s="112"/>
      <c r="AI44" s="112"/>
      <c r="AJ44" s="112"/>
      <c r="AK44" s="112"/>
      <c r="AL44" s="112"/>
      <c r="AM44" s="112"/>
      <c r="AN44" s="112">
        <v>12</v>
      </c>
      <c r="AO44" s="112">
        <v>14</v>
      </c>
      <c r="AP44" s="165"/>
      <c r="AQ44" s="163"/>
      <c r="AR44" s="164" t="s">
        <v>215</v>
      </c>
      <c r="AS44" s="112">
        <v>5</v>
      </c>
      <c r="AT44" s="133">
        <v>10</v>
      </c>
      <c r="AU44" s="112"/>
      <c r="AV44" s="112"/>
      <c r="AW44" s="112"/>
      <c r="AX44" s="123"/>
      <c r="AY44" s="123"/>
      <c r="AZ44" s="112"/>
      <c r="BA44" s="112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 t="s">
        <v>194</v>
      </c>
      <c r="BM44" s="26">
        <f t="shared" si="0"/>
        <v>105</v>
      </c>
      <c r="BN44" s="78">
        <v>39</v>
      </c>
      <c r="BO44" s="54"/>
      <c r="BP44" s="151"/>
      <c r="BQ44" s="5"/>
      <c r="BR44" s="5"/>
      <c r="BS44" s="5"/>
      <c r="BT44" s="5"/>
      <c r="BU44" s="5"/>
      <c r="BV44" s="5"/>
      <c r="BW44" s="5"/>
      <c r="BX44" s="5"/>
      <c r="BY44" s="5"/>
    </row>
    <row r="45" spans="4:77" s="6" customFormat="1" ht="8.25" customHeight="1">
      <c r="D45" s="2"/>
      <c r="E45" s="69">
        <v>40</v>
      </c>
      <c r="F45" s="66" t="s">
        <v>33</v>
      </c>
      <c r="G45" s="161">
        <v>28</v>
      </c>
      <c r="H45" s="68" t="s">
        <v>31</v>
      </c>
      <c r="I45" s="68" t="s">
        <v>343</v>
      </c>
      <c r="J45" s="68" t="s">
        <v>28</v>
      </c>
      <c r="K45" s="68">
        <v>0</v>
      </c>
      <c r="L45" s="68">
        <v>0</v>
      </c>
      <c r="M45" s="68" t="s">
        <v>0</v>
      </c>
      <c r="N45" s="104"/>
      <c r="O45" s="83">
        <v>5435</v>
      </c>
      <c r="P45" s="83">
        <v>1190</v>
      </c>
      <c r="Q45" s="112"/>
      <c r="R45" s="112">
        <v>4</v>
      </c>
      <c r="S45" s="112">
        <v>3</v>
      </c>
      <c r="T45" s="112"/>
      <c r="U45" s="112" t="s">
        <v>215</v>
      </c>
      <c r="V45" s="112">
        <v>6</v>
      </c>
      <c r="W45" s="112">
        <v>13</v>
      </c>
      <c r="X45" s="134">
        <v>8</v>
      </c>
      <c r="Y45" s="112">
        <v>9</v>
      </c>
      <c r="Z45" s="112">
        <v>14</v>
      </c>
      <c r="AA45" s="112"/>
      <c r="AB45" s="112">
        <v>12</v>
      </c>
      <c r="AC45" s="112"/>
      <c r="AD45" s="112"/>
      <c r="AE45" s="112"/>
      <c r="AF45" s="112">
        <v>1</v>
      </c>
      <c r="AG45" s="133">
        <v>2</v>
      </c>
      <c r="AH45" s="112"/>
      <c r="AI45" s="112"/>
      <c r="AJ45" s="112"/>
      <c r="AK45" s="112"/>
      <c r="AL45" s="112"/>
      <c r="AM45" s="112"/>
      <c r="AN45" s="112">
        <v>7</v>
      </c>
      <c r="AO45" s="112">
        <v>11</v>
      </c>
      <c r="AP45" s="165"/>
      <c r="AQ45" s="163"/>
      <c r="AR45" s="164" t="s">
        <v>215</v>
      </c>
      <c r="AS45" s="112">
        <v>5</v>
      </c>
      <c r="AT45" s="132">
        <v>10</v>
      </c>
      <c r="AU45" s="112"/>
      <c r="AV45" s="112"/>
      <c r="AW45" s="112"/>
      <c r="AX45" s="123"/>
      <c r="AY45" s="123"/>
      <c r="AZ45" s="112"/>
      <c r="BA45" s="112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 t="s">
        <v>194</v>
      </c>
      <c r="BM45" s="26">
        <f t="shared" si="0"/>
        <v>105</v>
      </c>
      <c r="BN45" s="77">
        <v>40</v>
      </c>
      <c r="BO45" s="54"/>
      <c r="BP45" s="151"/>
      <c r="BQ45" s="5"/>
      <c r="BR45" s="5"/>
      <c r="BS45" s="5"/>
      <c r="BT45" s="5"/>
      <c r="BU45" s="5"/>
      <c r="BV45" s="5"/>
      <c r="BW45" s="5"/>
      <c r="BX45" s="5"/>
      <c r="BY45" s="5"/>
    </row>
    <row r="46" spans="4:77" s="6" customFormat="1" ht="8.25" customHeight="1">
      <c r="D46" s="2"/>
      <c r="E46" s="69">
        <v>41</v>
      </c>
      <c r="F46" s="66" t="s">
        <v>36</v>
      </c>
      <c r="G46" s="161">
        <v>3</v>
      </c>
      <c r="H46" s="68" t="s">
        <v>31</v>
      </c>
      <c r="I46" s="68" t="s">
        <v>342</v>
      </c>
      <c r="J46" s="68" t="s">
        <v>27</v>
      </c>
      <c r="K46" s="68">
        <v>1</v>
      </c>
      <c r="L46" s="68">
        <v>0</v>
      </c>
      <c r="M46" s="68" t="s">
        <v>188</v>
      </c>
      <c r="N46" s="138" t="s">
        <v>348</v>
      </c>
      <c r="O46" s="83">
        <v>4416</v>
      </c>
      <c r="P46" s="83">
        <v>107</v>
      </c>
      <c r="Q46" s="112"/>
      <c r="R46" s="112">
        <v>4</v>
      </c>
      <c r="S46" s="112">
        <v>3</v>
      </c>
      <c r="T46" s="112"/>
      <c r="U46" s="112" t="s">
        <v>215</v>
      </c>
      <c r="V46" s="112">
        <v>6</v>
      </c>
      <c r="W46" s="112">
        <v>12</v>
      </c>
      <c r="X46" s="112">
        <v>8</v>
      </c>
      <c r="Y46" s="112">
        <v>9</v>
      </c>
      <c r="Z46" s="133">
        <v>11</v>
      </c>
      <c r="AA46" s="112"/>
      <c r="AB46" s="132">
        <v>2</v>
      </c>
      <c r="AC46" s="112"/>
      <c r="AD46" s="112"/>
      <c r="AE46" s="112"/>
      <c r="AF46" s="112">
        <v>1</v>
      </c>
      <c r="AG46" s="112" t="s">
        <v>33</v>
      </c>
      <c r="AH46" s="112"/>
      <c r="AI46" s="112"/>
      <c r="AJ46" s="112"/>
      <c r="AK46" s="112"/>
      <c r="AL46" s="112">
        <v>13</v>
      </c>
      <c r="AM46" s="112"/>
      <c r="AN46" s="112">
        <v>7</v>
      </c>
      <c r="AO46" s="134">
        <v>10</v>
      </c>
      <c r="AP46" s="165"/>
      <c r="AQ46" s="163"/>
      <c r="AR46" s="164" t="s">
        <v>215</v>
      </c>
      <c r="AS46" s="112">
        <v>5</v>
      </c>
      <c r="AT46" s="112">
        <v>14</v>
      </c>
      <c r="AU46" s="112"/>
      <c r="AV46" s="112"/>
      <c r="AW46" s="112"/>
      <c r="AX46" s="123"/>
      <c r="AY46" s="123"/>
      <c r="AZ46" s="112"/>
      <c r="BA46" s="112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 t="s">
        <v>194</v>
      </c>
      <c r="BM46" s="26">
        <f t="shared" si="0"/>
        <v>105</v>
      </c>
      <c r="BN46" s="77">
        <v>41</v>
      </c>
      <c r="BO46" s="156"/>
      <c r="BP46" s="151"/>
      <c r="BQ46" s="5"/>
      <c r="BR46" s="5"/>
      <c r="BS46" s="5"/>
      <c r="BT46" s="5"/>
      <c r="BU46" s="5"/>
      <c r="BV46" s="5"/>
      <c r="BW46" s="5"/>
      <c r="BX46" s="5"/>
      <c r="BY46" s="5"/>
    </row>
    <row r="47" spans="4:77" s="6" customFormat="1" ht="8.25" customHeight="1">
      <c r="D47" s="2"/>
      <c r="E47" s="69">
        <v>42</v>
      </c>
      <c r="F47" s="66"/>
      <c r="G47" s="161">
        <v>7</v>
      </c>
      <c r="H47" s="68" t="s">
        <v>24</v>
      </c>
      <c r="I47" s="68" t="s">
        <v>349</v>
      </c>
      <c r="J47" s="68" t="s">
        <v>27</v>
      </c>
      <c r="K47" s="68">
        <v>3</v>
      </c>
      <c r="L47" s="68">
        <v>1</v>
      </c>
      <c r="M47" s="147" t="s">
        <v>302</v>
      </c>
      <c r="N47" s="104" t="s">
        <v>351</v>
      </c>
      <c r="O47" s="83">
        <v>8638</v>
      </c>
      <c r="P47" s="83">
        <v>1105</v>
      </c>
      <c r="Q47" s="112"/>
      <c r="R47" s="112">
        <v>4</v>
      </c>
      <c r="S47" s="112">
        <v>3</v>
      </c>
      <c r="T47" s="112"/>
      <c r="U47" s="112" t="s">
        <v>215</v>
      </c>
      <c r="V47" s="112">
        <v>6</v>
      </c>
      <c r="W47" s="112">
        <v>14</v>
      </c>
      <c r="X47" s="112">
        <v>8</v>
      </c>
      <c r="Y47" s="132">
        <v>9</v>
      </c>
      <c r="Z47" s="133">
        <v>11</v>
      </c>
      <c r="AA47" s="112"/>
      <c r="AB47" s="112">
        <v>2</v>
      </c>
      <c r="AC47" s="112"/>
      <c r="AD47" s="112"/>
      <c r="AE47" s="112"/>
      <c r="AF47" s="112">
        <v>1</v>
      </c>
      <c r="AG47" s="112" t="s">
        <v>33</v>
      </c>
      <c r="AH47" s="112">
        <v>12</v>
      </c>
      <c r="AI47" s="112"/>
      <c r="AJ47" s="112"/>
      <c r="AK47" s="112"/>
      <c r="AL47" s="112">
        <v>13</v>
      </c>
      <c r="AM47" s="112"/>
      <c r="AN47" s="112">
        <v>7</v>
      </c>
      <c r="AO47" s="134">
        <v>10</v>
      </c>
      <c r="AP47" s="165"/>
      <c r="AQ47" s="163"/>
      <c r="AR47" s="164" t="s">
        <v>215</v>
      </c>
      <c r="AS47" s="112">
        <v>5</v>
      </c>
      <c r="AT47" s="112" t="s">
        <v>33</v>
      </c>
      <c r="AU47" s="112"/>
      <c r="AV47" s="112"/>
      <c r="AW47" s="112"/>
      <c r="AX47" s="123"/>
      <c r="AY47" s="123"/>
      <c r="AZ47" s="112"/>
      <c r="BA47" s="112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 t="s">
        <v>194</v>
      </c>
      <c r="BM47" s="26">
        <f t="shared" si="0"/>
        <v>105</v>
      </c>
      <c r="BN47" s="78">
        <v>42</v>
      </c>
      <c r="BO47" s="156"/>
      <c r="BP47" s="151"/>
      <c r="BQ47" s="5"/>
      <c r="BR47" s="5"/>
      <c r="BS47" s="5"/>
      <c r="BT47" s="5"/>
      <c r="BU47" s="5"/>
      <c r="BV47" s="5"/>
      <c r="BW47" s="5"/>
      <c r="BX47" s="5"/>
      <c r="BY47" s="5"/>
    </row>
    <row r="48" spans="4:77" s="6" customFormat="1" ht="8.25" customHeight="1">
      <c r="D48" s="2"/>
      <c r="E48" s="69">
        <v>43</v>
      </c>
      <c r="F48" s="66"/>
      <c r="G48" s="161">
        <v>10</v>
      </c>
      <c r="H48" s="68" t="s">
        <v>31</v>
      </c>
      <c r="I48" s="68" t="s">
        <v>350</v>
      </c>
      <c r="J48" s="68" t="s">
        <v>29</v>
      </c>
      <c r="K48" s="68">
        <v>0</v>
      </c>
      <c r="L48" s="68">
        <v>3</v>
      </c>
      <c r="M48" s="68" t="s">
        <v>30</v>
      </c>
      <c r="N48" s="104" t="s">
        <v>355</v>
      </c>
      <c r="O48" s="83">
        <v>6251</v>
      </c>
      <c r="P48" s="83">
        <v>649</v>
      </c>
      <c r="Q48" s="112"/>
      <c r="R48" s="112">
        <v>4</v>
      </c>
      <c r="S48" s="112">
        <v>3</v>
      </c>
      <c r="T48" s="112"/>
      <c r="U48" s="112" t="s">
        <v>215</v>
      </c>
      <c r="V48" s="112">
        <v>6</v>
      </c>
      <c r="W48" s="112">
        <v>13</v>
      </c>
      <c r="X48" s="112">
        <v>8</v>
      </c>
      <c r="Y48" s="112"/>
      <c r="Z48" s="134">
        <v>11</v>
      </c>
      <c r="AA48" s="112"/>
      <c r="AB48" s="132">
        <v>2</v>
      </c>
      <c r="AC48" s="112"/>
      <c r="AD48" s="112"/>
      <c r="AE48" s="112"/>
      <c r="AF48" s="112">
        <v>1</v>
      </c>
      <c r="AG48" s="112" t="s">
        <v>33</v>
      </c>
      <c r="AH48" s="112">
        <v>12</v>
      </c>
      <c r="AI48" s="112"/>
      <c r="AJ48" s="112"/>
      <c r="AK48" s="112"/>
      <c r="AL48" s="112">
        <v>14</v>
      </c>
      <c r="AM48" s="112"/>
      <c r="AN48" s="112">
        <v>7</v>
      </c>
      <c r="AO48" s="112">
        <v>10</v>
      </c>
      <c r="AP48" s="165"/>
      <c r="AQ48" s="163"/>
      <c r="AR48" s="164" t="s">
        <v>215</v>
      </c>
      <c r="AS48" s="112">
        <v>5</v>
      </c>
      <c r="AT48" s="133">
        <v>9</v>
      </c>
      <c r="AU48" s="112"/>
      <c r="AV48" s="112"/>
      <c r="AW48" s="112"/>
      <c r="AX48" s="123"/>
      <c r="AY48" s="123"/>
      <c r="AZ48" s="112"/>
      <c r="BA48" s="112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 t="s">
        <v>194</v>
      </c>
      <c r="BM48" s="26">
        <f t="shared" si="0"/>
        <v>105</v>
      </c>
      <c r="BN48" s="77">
        <v>43</v>
      </c>
      <c r="BO48" s="156"/>
      <c r="BP48" s="151"/>
      <c r="BQ48" s="5"/>
      <c r="BR48" s="5"/>
      <c r="BS48" s="5"/>
      <c r="BT48" s="5"/>
      <c r="BU48" s="5"/>
      <c r="BV48" s="5"/>
      <c r="BW48" s="5"/>
      <c r="BX48" s="5"/>
      <c r="BY48" s="5"/>
    </row>
    <row r="49" spans="4:77" s="6" customFormat="1" ht="8.25" customHeight="1">
      <c r="D49" s="2"/>
      <c r="E49" s="69">
        <v>44</v>
      </c>
      <c r="F49" s="66"/>
      <c r="G49" s="161">
        <v>15</v>
      </c>
      <c r="H49" s="68" t="s">
        <v>24</v>
      </c>
      <c r="I49" s="68" t="s">
        <v>352</v>
      </c>
      <c r="J49" s="68" t="s">
        <v>29</v>
      </c>
      <c r="K49" s="68">
        <v>2</v>
      </c>
      <c r="L49" s="68">
        <v>3</v>
      </c>
      <c r="M49" s="147" t="s">
        <v>297</v>
      </c>
      <c r="N49" s="138" t="s">
        <v>357</v>
      </c>
      <c r="O49" s="83">
        <v>3469</v>
      </c>
      <c r="P49" s="83">
        <v>424</v>
      </c>
      <c r="Q49" s="112"/>
      <c r="R49" s="112" t="s">
        <v>215</v>
      </c>
      <c r="S49" s="112" t="s">
        <v>33</v>
      </c>
      <c r="T49" s="112"/>
      <c r="U49" s="133">
        <v>4</v>
      </c>
      <c r="V49" s="112">
        <v>6</v>
      </c>
      <c r="W49" s="112">
        <v>13</v>
      </c>
      <c r="X49" s="112">
        <v>8</v>
      </c>
      <c r="Y49" s="112">
        <v>9</v>
      </c>
      <c r="Z49" s="112">
        <v>11</v>
      </c>
      <c r="AA49" s="112"/>
      <c r="AB49" s="112">
        <v>3</v>
      </c>
      <c r="AC49" s="112"/>
      <c r="AD49" s="112"/>
      <c r="AE49" s="112"/>
      <c r="AF49" s="112">
        <v>1</v>
      </c>
      <c r="AG49" s="112">
        <v>2</v>
      </c>
      <c r="AH49" s="112">
        <v>12</v>
      </c>
      <c r="AI49" s="112"/>
      <c r="AJ49" s="112"/>
      <c r="AK49" s="112"/>
      <c r="AL49" s="112" t="s">
        <v>215</v>
      </c>
      <c r="AM49" s="112"/>
      <c r="AN49" s="132">
        <v>7</v>
      </c>
      <c r="AO49" s="112">
        <v>10</v>
      </c>
      <c r="AP49" s="165"/>
      <c r="AQ49" s="163"/>
      <c r="AR49" s="164" t="s">
        <v>215</v>
      </c>
      <c r="AS49" s="112">
        <v>5</v>
      </c>
      <c r="AT49" s="112"/>
      <c r="AU49" s="112"/>
      <c r="AV49" s="112"/>
      <c r="AW49" s="112"/>
      <c r="AX49" s="123"/>
      <c r="AY49" s="123"/>
      <c r="AZ49" s="112"/>
      <c r="BA49" s="112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 t="s">
        <v>194</v>
      </c>
      <c r="BM49" s="26">
        <f t="shared" si="0"/>
        <v>91</v>
      </c>
      <c r="BN49" s="77">
        <v>44</v>
      </c>
      <c r="BO49" s="156" t="s">
        <v>361</v>
      </c>
      <c r="BP49" s="151"/>
      <c r="BQ49" s="5"/>
      <c r="BR49" s="5"/>
      <c r="BS49" s="5"/>
      <c r="BT49" s="5"/>
      <c r="BU49" s="5"/>
      <c r="BV49" s="5"/>
      <c r="BW49" s="5"/>
      <c r="BX49" s="5"/>
      <c r="BY49" s="5"/>
    </row>
    <row r="50" spans="4:75" s="6" customFormat="1" ht="8.25" customHeight="1">
      <c r="D50" s="2"/>
      <c r="E50" s="69">
        <v>45</v>
      </c>
      <c r="F50" s="66"/>
      <c r="G50" s="161">
        <v>22</v>
      </c>
      <c r="H50" s="68" t="s">
        <v>31</v>
      </c>
      <c r="I50" s="68" t="s">
        <v>353</v>
      </c>
      <c r="J50" s="68" t="s">
        <v>28</v>
      </c>
      <c r="K50" s="68">
        <v>2</v>
      </c>
      <c r="L50" s="68">
        <v>2</v>
      </c>
      <c r="M50" s="68" t="s">
        <v>30</v>
      </c>
      <c r="N50" s="139" t="s">
        <v>359</v>
      </c>
      <c r="O50" s="83">
        <v>5779</v>
      </c>
      <c r="P50" s="83">
        <v>340</v>
      </c>
      <c r="Q50" s="123"/>
      <c r="R50" s="140">
        <v>4</v>
      </c>
      <c r="S50" s="123" t="s">
        <v>33</v>
      </c>
      <c r="T50" s="123"/>
      <c r="U50" s="123">
        <v>12</v>
      </c>
      <c r="V50" s="123">
        <v>6</v>
      </c>
      <c r="W50" s="123" t="s">
        <v>215</v>
      </c>
      <c r="X50" s="123">
        <v>8</v>
      </c>
      <c r="Y50" s="123">
        <v>9</v>
      </c>
      <c r="Z50" s="123" t="s">
        <v>33</v>
      </c>
      <c r="AA50" s="123"/>
      <c r="AB50" s="123">
        <v>3</v>
      </c>
      <c r="AC50" s="123"/>
      <c r="AD50" s="123"/>
      <c r="AE50" s="123"/>
      <c r="AF50" s="123">
        <v>1</v>
      </c>
      <c r="AG50" s="123">
        <v>2</v>
      </c>
      <c r="AH50" s="123">
        <v>13</v>
      </c>
      <c r="AI50" s="123"/>
      <c r="AJ50" s="123"/>
      <c r="AK50" s="123"/>
      <c r="AL50" s="123">
        <v>11</v>
      </c>
      <c r="AM50" s="123" t="s">
        <v>215</v>
      </c>
      <c r="AN50" s="123">
        <v>7</v>
      </c>
      <c r="AO50" s="148">
        <v>10</v>
      </c>
      <c r="AP50" s="169"/>
      <c r="AQ50" s="170"/>
      <c r="AR50" s="171" t="s">
        <v>215</v>
      </c>
      <c r="AS50" s="112">
        <v>5</v>
      </c>
      <c r="AT50" s="112"/>
      <c r="AU50" s="112"/>
      <c r="AV50" s="112"/>
      <c r="AW50" s="112"/>
      <c r="AX50" s="123"/>
      <c r="AY50" s="123"/>
      <c r="AZ50" s="112"/>
      <c r="BA50" s="112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 t="s">
        <v>194</v>
      </c>
      <c r="BM50" s="26">
        <f t="shared" si="0"/>
        <v>91</v>
      </c>
      <c r="BN50" s="78">
        <v>45</v>
      </c>
      <c r="BO50" s="156"/>
      <c r="BP50" s="151"/>
      <c r="BQ50" s="5"/>
      <c r="BR50" s="5"/>
      <c r="BS50" s="5"/>
      <c r="BT50" s="5"/>
      <c r="BU50" s="5"/>
      <c r="BV50" s="5"/>
      <c r="BW50" s="5"/>
    </row>
    <row r="51" spans="4:76" s="6" customFormat="1" ht="8.25" customHeight="1">
      <c r="D51" s="2"/>
      <c r="E51" s="69">
        <v>46</v>
      </c>
      <c r="F51" s="66"/>
      <c r="G51" s="161">
        <v>29</v>
      </c>
      <c r="H51" s="68" t="s">
        <v>24</v>
      </c>
      <c r="I51" s="68" t="s">
        <v>354</v>
      </c>
      <c r="J51" s="68" t="s">
        <v>28</v>
      </c>
      <c r="K51" s="68">
        <v>1</v>
      </c>
      <c r="L51" s="68">
        <v>1</v>
      </c>
      <c r="M51" s="68" t="s">
        <v>188</v>
      </c>
      <c r="N51" s="138" t="s">
        <v>358</v>
      </c>
      <c r="O51" s="83">
        <v>11336</v>
      </c>
      <c r="P51" s="83">
        <v>1433</v>
      </c>
      <c r="Q51" s="123"/>
      <c r="R51" s="123" t="s">
        <v>33</v>
      </c>
      <c r="S51" s="123">
        <v>3</v>
      </c>
      <c r="T51" s="123"/>
      <c r="U51" s="123">
        <v>4</v>
      </c>
      <c r="V51" s="123">
        <v>6</v>
      </c>
      <c r="W51" s="140">
        <v>11</v>
      </c>
      <c r="X51" s="146">
        <v>8</v>
      </c>
      <c r="Y51" s="123">
        <v>9</v>
      </c>
      <c r="Z51" s="123" t="s">
        <v>33</v>
      </c>
      <c r="AA51" s="123"/>
      <c r="AB51" s="123">
        <v>12</v>
      </c>
      <c r="AC51" s="123"/>
      <c r="AD51" s="123"/>
      <c r="AE51" s="123"/>
      <c r="AF51" s="123">
        <v>1</v>
      </c>
      <c r="AG51" s="123">
        <v>2</v>
      </c>
      <c r="AH51" s="123" t="s">
        <v>215</v>
      </c>
      <c r="AI51" s="123"/>
      <c r="AJ51" s="123"/>
      <c r="AK51" s="123"/>
      <c r="AL51" s="148">
        <v>10</v>
      </c>
      <c r="AM51" s="123">
        <v>14</v>
      </c>
      <c r="AN51" s="123">
        <v>7</v>
      </c>
      <c r="AO51" s="123">
        <v>13</v>
      </c>
      <c r="AP51" s="169"/>
      <c r="AQ51" s="170"/>
      <c r="AR51" s="171" t="s">
        <v>215</v>
      </c>
      <c r="AS51" s="112">
        <v>5</v>
      </c>
      <c r="AT51" s="112"/>
      <c r="AU51" s="112"/>
      <c r="AV51" s="112"/>
      <c r="AW51" s="112"/>
      <c r="AX51" s="123"/>
      <c r="AY51" s="123"/>
      <c r="AZ51" s="112"/>
      <c r="BA51" s="112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 t="s">
        <v>194</v>
      </c>
      <c r="BM51" s="26">
        <f t="shared" si="0"/>
        <v>105</v>
      </c>
      <c r="BN51" s="77">
        <v>46</v>
      </c>
      <c r="BO51" s="156"/>
      <c r="BP51" s="151"/>
      <c r="BQ51" s="5"/>
      <c r="BR51" s="5"/>
      <c r="BS51" s="5"/>
      <c r="BT51" s="5"/>
      <c r="BU51" s="5"/>
      <c r="BV51" s="5"/>
      <c r="BW51" s="5"/>
      <c r="BX51" s="5"/>
    </row>
    <row r="52" spans="4:77" s="6" customFormat="1" ht="8.25" customHeight="1">
      <c r="D52" s="2"/>
      <c r="E52" s="41"/>
      <c r="F52" s="36"/>
      <c r="G52" s="36"/>
      <c r="H52" s="36"/>
      <c r="I52" s="38">
        <f>O52/23</f>
        <v>4793.521739130435</v>
      </c>
      <c r="J52" s="38">
        <f>P52/23</f>
        <v>500.95652173913044</v>
      </c>
      <c r="K52" s="38"/>
      <c r="L52" s="38"/>
      <c r="M52" s="39"/>
      <c r="N52" s="52" t="s">
        <v>31</v>
      </c>
      <c r="O52" s="154">
        <f>SUMIF($H$6:$H$51,"H",O$6:O$51)</f>
        <v>110251</v>
      </c>
      <c r="P52" s="154">
        <f>SUMIF($H$6:$H$51,"H",P$6:P$51)</f>
        <v>11522</v>
      </c>
      <c r="Q52" s="162">
        <f>P52/O52</f>
        <v>0.10450698859874287</v>
      </c>
      <c r="R52" s="28"/>
      <c r="S52" s="28"/>
      <c r="T52" s="28"/>
      <c r="U52" s="28"/>
      <c r="V52" s="28"/>
      <c r="W52" s="28"/>
      <c r="X52" s="5"/>
      <c r="Y52" s="28"/>
      <c r="Z52" s="28"/>
      <c r="AA52" s="28"/>
      <c r="AB52" s="28"/>
      <c r="AC52" s="28"/>
      <c r="AD52" s="5"/>
      <c r="AE52" s="28"/>
      <c r="AF52" s="5"/>
      <c r="AG52" s="5"/>
      <c r="AH52" s="28"/>
      <c r="AI52" s="28"/>
      <c r="AJ52" s="28"/>
      <c r="AK52" s="28"/>
      <c r="AL52" s="28"/>
      <c r="AM52" s="28"/>
      <c r="AN52" s="40"/>
      <c r="AO52" s="5"/>
      <c r="AP52" s="28"/>
      <c r="AQ52" s="28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4"/>
      <c r="BP52" s="151"/>
      <c r="BQ52" s="5"/>
      <c r="BR52" s="5"/>
      <c r="BS52" s="5"/>
      <c r="BT52" s="5"/>
      <c r="BU52" s="5"/>
      <c r="BV52" s="5"/>
      <c r="BW52" s="5"/>
      <c r="BX52" s="5"/>
      <c r="BY52" s="5"/>
    </row>
    <row r="53" spans="4:77" s="6" customFormat="1" ht="8.25" customHeight="1">
      <c r="D53" s="2"/>
      <c r="E53" s="41"/>
      <c r="F53" s="36"/>
      <c r="G53" s="36"/>
      <c r="H53" s="36"/>
      <c r="I53" s="38">
        <f>O53/23</f>
        <v>3418</v>
      </c>
      <c r="J53" s="38">
        <f>P53/23</f>
        <v>510.2173913043478</v>
      </c>
      <c r="K53" s="57"/>
      <c r="L53" s="57"/>
      <c r="M53" s="58"/>
      <c r="N53" s="59" t="s">
        <v>24</v>
      </c>
      <c r="O53" s="154">
        <f>SUMIF($H$6:$H$51,"A",O$6:O$51)</f>
        <v>78614</v>
      </c>
      <c r="P53" s="154">
        <f>SUMIF($H$6:$H$51,"A",P$6:P$51)</f>
        <v>11735</v>
      </c>
      <c r="Q53" s="162">
        <f>P53/O53</f>
        <v>0.14927366626809474</v>
      </c>
      <c r="R53" s="28"/>
      <c r="S53" s="28"/>
      <c r="T53" s="28"/>
      <c r="U53" s="28"/>
      <c r="V53" s="28"/>
      <c r="W53" s="28"/>
      <c r="X53" s="5"/>
      <c r="Y53" s="28"/>
      <c r="Z53" s="28"/>
      <c r="AA53" s="28"/>
      <c r="AB53" s="28"/>
      <c r="AC53" s="28"/>
      <c r="AD53" s="5"/>
      <c r="AE53" s="28"/>
      <c r="AF53" s="5"/>
      <c r="AG53" s="5"/>
      <c r="AH53" s="28"/>
      <c r="AI53" s="28"/>
      <c r="AJ53" s="28"/>
      <c r="AK53" s="28"/>
      <c r="AL53" s="28"/>
      <c r="AM53" s="28"/>
      <c r="AN53" s="40"/>
      <c r="AO53" s="5"/>
      <c r="AP53" s="21"/>
      <c r="AQ53" s="21"/>
      <c r="AR53" s="21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4"/>
      <c r="BP53" s="151"/>
      <c r="BQ53" s="5"/>
      <c r="BR53" s="5"/>
      <c r="BS53" s="5"/>
      <c r="BT53" s="5"/>
      <c r="BU53" s="5"/>
      <c r="BV53" s="5"/>
      <c r="BW53" s="5"/>
      <c r="BX53" s="5"/>
      <c r="BY53" s="5"/>
    </row>
    <row r="54" spans="4:77" s="6" customFormat="1" ht="8.25" customHeight="1">
      <c r="D54" s="2"/>
      <c r="E54" s="41"/>
      <c r="F54" s="36"/>
      <c r="G54" s="36"/>
      <c r="H54" s="36"/>
      <c r="I54" s="36"/>
      <c r="J54" s="110">
        <f>N54/11</f>
        <v>46</v>
      </c>
      <c r="K54" s="36"/>
      <c r="L54" s="36"/>
      <c r="M54" s="39"/>
      <c r="N54" s="91">
        <f>SUM(Q54:BL54)</f>
        <v>506</v>
      </c>
      <c r="O54" s="48" t="s">
        <v>7</v>
      </c>
      <c r="P54" s="48"/>
      <c r="Q54" s="98">
        <f>Q150</f>
        <v>31</v>
      </c>
      <c r="R54" s="98">
        <f aca="true" t="shared" si="1" ref="R54:AU54">R150</f>
        <v>17</v>
      </c>
      <c r="S54" s="98">
        <f t="shared" si="1"/>
        <v>31</v>
      </c>
      <c r="T54" s="98">
        <f t="shared" si="1"/>
        <v>39</v>
      </c>
      <c r="U54" s="98">
        <f t="shared" si="1"/>
        <v>36</v>
      </c>
      <c r="V54" s="98">
        <f t="shared" si="1"/>
        <v>22</v>
      </c>
      <c r="W54" s="98">
        <f t="shared" si="1"/>
        <v>21</v>
      </c>
      <c r="X54" s="98">
        <f t="shared" si="1"/>
        <v>42</v>
      </c>
      <c r="Y54" s="98">
        <f t="shared" si="1"/>
        <v>41</v>
      </c>
      <c r="Z54" s="98">
        <f t="shared" si="1"/>
        <v>30</v>
      </c>
      <c r="AA54" s="98">
        <f t="shared" si="1"/>
        <v>6</v>
      </c>
      <c r="AB54" s="98">
        <f t="shared" si="1"/>
        <v>24</v>
      </c>
      <c r="AC54" s="98">
        <f t="shared" si="1"/>
        <v>21</v>
      </c>
      <c r="AD54" s="98">
        <f t="shared" si="1"/>
        <v>1</v>
      </c>
      <c r="AE54" s="98">
        <f t="shared" si="1"/>
        <v>0</v>
      </c>
      <c r="AF54" s="98">
        <f t="shared" si="1"/>
        <v>15</v>
      </c>
      <c r="AG54" s="98">
        <f t="shared" si="1"/>
        <v>36</v>
      </c>
      <c r="AH54" s="98">
        <f t="shared" si="1"/>
        <v>10</v>
      </c>
      <c r="AI54" s="98">
        <f t="shared" si="1"/>
        <v>18</v>
      </c>
      <c r="AJ54" s="98">
        <f t="shared" si="1"/>
        <v>0</v>
      </c>
      <c r="AK54" s="98">
        <f t="shared" si="1"/>
        <v>1</v>
      </c>
      <c r="AL54" s="98">
        <f t="shared" si="1"/>
        <v>12</v>
      </c>
      <c r="AM54" s="98">
        <f t="shared" si="1"/>
        <v>5</v>
      </c>
      <c r="AN54" s="98">
        <f t="shared" si="1"/>
        <v>15</v>
      </c>
      <c r="AO54" s="98">
        <f t="shared" si="1"/>
        <v>13</v>
      </c>
      <c r="AP54" s="98">
        <f t="shared" si="1"/>
        <v>2</v>
      </c>
      <c r="AQ54" s="98">
        <f t="shared" si="1"/>
        <v>0</v>
      </c>
      <c r="AR54" s="98">
        <f t="shared" si="1"/>
        <v>0</v>
      </c>
      <c r="AS54" s="98">
        <f t="shared" si="1"/>
        <v>14</v>
      </c>
      <c r="AT54" s="98">
        <f t="shared" si="1"/>
        <v>3</v>
      </c>
      <c r="AU54" s="98">
        <f t="shared" si="1"/>
        <v>0</v>
      </c>
      <c r="AV54" s="98">
        <f aca="true" t="shared" si="2" ref="AV54:AZ55">AV150</f>
        <v>0</v>
      </c>
      <c r="AW54" s="98">
        <f t="shared" si="2"/>
        <v>0</v>
      </c>
      <c r="AX54" s="98">
        <f t="shared" si="2"/>
        <v>0</v>
      </c>
      <c r="AY54" s="98">
        <f t="shared" si="2"/>
        <v>0</v>
      </c>
      <c r="AZ54" s="98">
        <f t="shared" si="2"/>
        <v>0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7"/>
      <c r="BM54" s="27"/>
      <c r="BN54" s="5"/>
      <c r="BO54" s="54"/>
      <c r="BP54" s="151"/>
      <c r="BQ54" s="5"/>
      <c r="BR54" s="5"/>
      <c r="BS54" s="5"/>
      <c r="BT54" s="5"/>
      <c r="BU54" s="5"/>
      <c r="BV54" s="5"/>
      <c r="BW54" s="5"/>
      <c r="BX54" s="5"/>
      <c r="BY54" s="5"/>
    </row>
    <row r="55" spans="4:77" s="6" customFormat="1" ht="8.25" customHeight="1">
      <c r="D55" s="2"/>
      <c r="E55" s="41"/>
      <c r="F55" s="36"/>
      <c r="G55" s="36"/>
      <c r="H55" s="36"/>
      <c r="I55" s="36"/>
      <c r="J55" s="36"/>
      <c r="K55" s="36"/>
      <c r="L55" s="36"/>
      <c r="M55" s="39"/>
      <c r="N55" s="91">
        <f>SUM(Q55:BL55)</f>
        <v>115</v>
      </c>
      <c r="O55" s="48" t="s">
        <v>15</v>
      </c>
      <c r="P55" s="48"/>
      <c r="Q55" s="98">
        <f>Q151</f>
        <v>0</v>
      </c>
      <c r="R55" s="98">
        <f aca="true" t="shared" si="3" ref="R55:AU55">R151</f>
        <v>1</v>
      </c>
      <c r="S55" s="98">
        <f t="shared" si="3"/>
        <v>3</v>
      </c>
      <c r="T55" s="98">
        <f t="shared" si="3"/>
        <v>0</v>
      </c>
      <c r="U55" s="98">
        <f t="shared" si="3"/>
        <v>2</v>
      </c>
      <c r="V55" s="98">
        <f t="shared" si="3"/>
        <v>0</v>
      </c>
      <c r="W55" s="98">
        <f t="shared" si="3"/>
        <v>10</v>
      </c>
      <c r="X55" s="98">
        <f t="shared" si="3"/>
        <v>0</v>
      </c>
      <c r="Y55" s="98">
        <f t="shared" si="3"/>
        <v>0</v>
      </c>
      <c r="Z55" s="98">
        <f t="shared" si="3"/>
        <v>7</v>
      </c>
      <c r="AA55" s="98">
        <f t="shared" si="3"/>
        <v>10</v>
      </c>
      <c r="AB55" s="98">
        <f t="shared" si="3"/>
        <v>9</v>
      </c>
      <c r="AC55" s="98">
        <f t="shared" si="3"/>
        <v>3</v>
      </c>
      <c r="AD55" s="98">
        <f t="shared" si="3"/>
        <v>3</v>
      </c>
      <c r="AE55" s="98">
        <f t="shared" si="3"/>
        <v>9</v>
      </c>
      <c r="AF55" s="98">
        <f t="shared" si="3"/>
        <v>1</v>
      </c>
      <c r="AG55" s="98">
        <f t="shared" si="3"/>
        <v>1</v>
      </c>
      <c r="AH55" s="98">
        <f t="shared" si="3"/>
        <v>20</v>
      </c>
      <c r="AI55" s="98">
        <f t="shared" si="3"/>
        <v>2</v>
      </c>
      <c r="AJ55" s="98">
        <f t="shared" si="3"/>
        <v>0</v>
      </c>
      <c r="AK55" s="98">
        <f t="shared" si="3"/>
        <v>4</v>
      </c>
      <c r="AL55" s="98">
        <f t="shared" si="3"/>
        <v>7</v>
      </c>
      <c r="AM55" s="98">
        <f t="shared" si="3"/>
        <v>6</v>
      </c>
      <c r="AN55" s="98">
        <f t="shared" si="3"/>
        <v>3</v>
      </c>
      <c r="AO55" s="98">
        <f t="shared" si="3"/>
        <v>7</v>
      </c>
      <c r="AP55" s="98">
        <f t="shared" si="3"/>
        <v>4</v>
      </c>
      <c r="AQ55" s="98">
        <f t="shared" si="3"/>
        <v>0</v>
      </c>
      <c r="AR55" s="98">
        <f t="shared" si="3"/>
        <v>1</v>
      </c>
      <c r="AS55" s="98">
        <f t="shared" si="3"/>
        <v>1</v>
      </c>
      <c r="AT55" s="98">
        <f t="shared" si="3"/>
        <v>1</v>
      </c>
      <c r="AU55" s="98">
        <f t="shared" si="3"/>
        <v>0</v>
      </c>
      <c r="AV55" s="98">
        <f t="shared" si="2"/>
        <v>0</v>
      </c>
      <c r="AW55" s="98">
        <f t="shared" si="2"/>
        <v>0</v>
      </c>
      <c r="AX55" s="98">
        <f t="shared" si="2"/>
        <v>0</v>
      </c>
      <c r="AY55" s="98">
        <f t="shared" si="2"/>
        <v>0</v>
      </c>
      <c r="AZ55" s="98">
        <f t="shared" si="2"/>
        <v>0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3"/>
      <c r="BM55" s="23"/>
      <c r="BN55" s="5"/>
      <c r="BO55" s="54"/>
      <c r="BP55" s="151"/>
      <c r="BQ55" s="5"/>
      <c r="BR55" s="5"/>
      <c r="BS55" s="5"/>
      <c r="BT55" s="5"/>
      <c r="BU55" s="5"/>
      <c r="BV55" s="5"/>
      <c r="BW55" s="5"/>
      <c r="BX55" s="5"/>
      <c r="BY55" s="5"/>
    </row>
    <row r="56" spans="4:77" s="6" customFormat="1" ht="8.25" customHeight="1">
      <c r="D56" s="2"/>
      <c r="E56" s="41"/>
      <c r="F56" s="36"/>
      <c r="G56" s="36"/>
      <c r="H56" s="36"/>
      <c r="I56" s="36"/>
      <c r="J56" s="36">
        <v>46</v>
      </c>
      <c r="K56" s="36"/>
      <c r="L56" s="36"/>
      <c r="M56" s="36"/>
      <c r="N56" s="91">
        <f>SUM(Q56:BL56)</f>
        <v>52</v>
      </c>
      <c r="O56" s="35" t="s">
        <v>8</v>
      </c>
      <c r="P56" s="35"/>
      <c r="Q56" s="98"/>
      <c r="R56" s="98">
        <v>2</v>
      </c>
      <c r="S56" s="98"/>
      <c r="T56" s="98"/>
      <c r="U56" s="98">
        <v>2</v>
      </c>
      <c r="V56" s="98">
        <v>3</v>
      </c>
      <c r="W56" s="98">
        <v>1</v>
      </c>
      <c r="X56" s="98">
        <v>4</v>
      </c>
      <c r="Y56" s="98">
        <v>14</v>
      </c>
      <c r="Z56" s="98">
        <v>2</v>
      </c>
      <c r="AA56" s="98">
        <v>1</v>
      </c>
      <c r="AB56" s="98">
        <v>2</v>
      </c>
      <c r="AC56" s="98">
        <v>2</v>
      </c>
      <c r="AD56" s="98"/>
      <c r="AE56" s="98"/>
      <c r="AF56" s="98"/>
      <c r="AG56" s="98">
        <v>2</v>
      </c>
      <c r="AH56" s="98">
        <v>4</v>
      </c>
      <c r="AI56" s="98">
        <v>3</v>
      </c>
      <c r="AJ56" s="98"/>
      <c r="AK56" s="98"/>
      <c r="AL56" s="98"/>
      <c r="AM56" s="98"/>
      <c r="AN56" s="98">
        <v>1</v>
      </c>
      <c r="AO56" s="98">
        <v>9</v>
      </c>
      <c r="AP56" s="101"/>
      <c r="AQ56" s="99"/>
      <c r="AR56" s="102"/>
      <c r="AS56" s="101"/>
      <c r="AT56" s="96"/>
      <c r="AU56" s="94"/>
      <c r="AV56" s="101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23" t="s">
        <v>360</v>
      </c>
      <c r="BM56" s="23"/>
      <c r="BN56" s="5"/>
      <c r="BO56" s="54"/>
      <c r="BP56" s="151"/>
      <c r="BQ56" s="5"/>
      <c r="BR56" s="5"/>
      <c r="BS56" s="5"/>
      <c r="BT56" s="5"/>
      <c r="BU56" s="5"/>
      <c r="BV56" s="5"/>
      <c r="BW56" s="5"/>
      <c r="BX56" s="5"/>
      <c r="BY56" s="5"/>
    </row>
    <row r="57" spans="4:77" s="6" customFormat="1" ht="8.25" customHeight="1">
      <c r="D57" s="2"/>
      <c r="E57" s="41"/>
      <c r="F57" s="36"/>
      <c r="G57" s="36"/>
      <c r="H57" s="36"/>
      <c r="I57" s="38"/>
      <c r="J57" s="38"/>
      <c r="K57" s="38"/>
      <c r="L57" s="38"/>
      <c r="M57" s="39"/>
      <c r="N57" s="52"/>
      <c r="O57" s="49"/>
      <c r="P57" s="49"/>
      <c r="Q57" s="28"/>
      <c r="R57" s="28"/>
      <c r="S57" s="28"/>
      <c r="T57" s="28"/>
      <c r="U57" s="28"/>
      <c r="V57" s="28"/>
      <c r="W57" s="28"/>
      <c r="X57" s="5"/>
      <c r="Y57" s="28"/>
      <c r="Z57" s="28"/>
      <c r="AA57" s="28"/>
      <c r="AB57" s="28"/>
      <c r="AC57" s="28"/>
      <c r="AD57" s="5"/>
      <c r="AE57" s="28"/>
      <c r="AF57" s="5"/>
      <c r="AG57" s="5"/>
      <c r="AH57" s="28"/>
      <c r="AI57" s="28"/>
      <c r="AJ57" s="28"/>
      <c r="AK57" s="28"/>
      <c r="AL57" s="28"/>
      <c r="AM57" s="28"/>
      <c r="AN57" s="40"/>
      <c r="AO57" s="5"/>
      <c r="AP57" s="28"/>
      <c r="AQ57" s="28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4"/>
      <c r="BP57" s="151"/>
      <c r="BQ57" s="5"/>
      <c r="BR57" s="5"/>
      <c r="BS57" s="5"/>
      <c r="BT57" s="5"/>
      <c r="BU57" s="5"/>
      <c r="BV57" s="5"/>
      <c r="BW57" s="5"/>
      <c r="BX57" s="5"/>
      <c r="BY57" s="5"/>
    </row>
    <row r="58" spans="4:77" s="6" customFormat="1" ht="8.25" customHeight="1">
      <c r="D58" s="2"/>
      <c r="E58" s="41"/>
      <c r="F58" s="36"/>
      <c r="G58" s="36"/>
      <c r="H58" s="36"/>
      <c r="I58" s="38"/>
      <c r="J58" s="38"/>
      <c r="K58" s="38"/>
      <c r="L58" s="38"/>
      <c r="M58" s="39"/>
      <c r="N58" s="52"/>
      <c r="O58" s="36"/>
      <c r="P58" s="36"/>
      <c r="Q58" s="28"/>
      <c r="R58" s="28"/>
      <c r="S58" s="28"/>
      <c r="T58" s="28"/>
      <c r="U58" s="28"/>
      <c r="V58" s="28"/>
      <c r="W58" s="28"/>
      <c r="X58" s="5"/>
      <c r="Y58" s="28"/>
      <c r="Z58" s="28"/>
      <c r="AA58" s="28"/>
      <c r="AB58" s="28"/>
      <c r="AC58" s="28"/>
      <c r="AD58" s="5"/>
      <c r="AE58" s="28"/>
      <c r="AF58" s="5"/>
      <c r="AG58" s="5"/>
      <c r="AH58" s="28"/>
      <c r="AI58" s="28"/>
      <c r="AJ58" s="28"/>
      <c r="AK58" s="28"/>
      <c r="AL58" s="28"/>
      <c r="AM58" s="28"/>
      <c r="AN58" s="40"/>
      <c r="AO58" s="5"/>
      <c r="AP58" s="28"/>
      <c r="AQ58" s="28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4"/>
      <c r="BP58" s="151"/>
      <c r="BQ58" s="5"/>
      <c r="BR58" s="5"/>
      <c r="BS58" s="5"/>
      <c r="BT58" s="5"/>
      <c r="BU58" s="5"/>
      <c r="BV58" s="5"/>
      <c r="BW58" s="5"/>
      <c r="BX58" s="5"/>
      <c r="BY58" s="5"/>
    </row>
    <row r="59" spans="4:76" s="6" customFormat="1" ht="8.25" customHeight="1">
      <c r="D59" s="2"/>
      <c r="E59" s="41"/>
      <c r="F59" s="36"/>
      <c r="G59" s="36"/>
      <c r="H59" s="36"/>
      <c r="I59" s="36"/>
      <c r="J59" s="36"/>
      <c r="K59" s="36"/>
      <c r="L59" s="36"/>
      <c r="M59" s="36"/>
      <c r="N59" s="52"/>
      <c r="O59" s="36"/>
      <c r="P59" s="36"/>
      <c r="Q59" s="28"/>
      <c r="R59" s="28"/>
      <c r="S59" s="28"/>
      <c r="T59" s="28"/>
      <c r="U59" s="28"/>
      <c r="V59" s="28"/>
      <c r="W59" s="28"/>
      <c r="X59" s="5"/>
      <c r="Y59" s="28"/>
      <c r="Z59" s="28"/>
      <c r="AA59" s="28"/>
      <c r="AB59" s="28"/>
      <c r="AC59" s="28"/>
      <c r="AD59" s="5"/>
      <c r="AE59" s="28"/>
      <c r="AF59" s="5"/>
      <c r="AG59" s="5"/>
      <c r="AH59" s="28"/>
      <c r="AI59" s="28"/>
      <c r="AJ59" s="28"/>
      <c r="AK59" s="28"/>
      <c r="AL59" s="28"/>
      <c r="AM59" s="28"/>
      <c r="AN59" s="40"/>
      <c r="AO59" s="5"/>
      <c r="AP59" s="28"/>
      <c r="AQ59" s="28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4"/>
      <c r="BP59" s="151"/>
      <c r="BQ59" s="5"/>
      <c r="BR59" s="5"/>
      <c r="BS59" s="5"/>
      <c r="BT59" s="5"/>
      <c r="BU59" s="5"/>
      <c r="BV59" s="5"/>
      <c r="BW59" s="5"/>
      <c r="BX59" s="5"/>
    </row>
    <row r="60" spans="4:76" s="6" customFormat="1" ht="8.25" customHeight="1">
      <c r="D60" s="2"/>
      <c r="E60" s="41"/>
      <c r="F60" s="36"/>
      <c r="G60" s="36"/>
      <c r="H60" s="36"/>
      <c r="I60" s="36"/>
      <c r="J60" s="36"/>
      <c r="K60" s="36"/>
      <c r="L60" s="36"/>
      <c r="M60" s="36"/>
      <c r="N60" s="52"/>
      <c r="O60" s="36"/>
      <c r="P60" s="36"/>
      <c r="Q60" s="28"/>
      <c r="R60" s="28"/>
      <c r="S60" s="28"/>
      <c r="T60" s="28"/>
      <c r="U60" s="28"/>
      <c r="V60" s="28"/>
      <c r="W60" s="28"/>
      <c r="X60" s="5"/>
      <c r="Y60" s="28"/>
      <c r="Z60" s="28"/>
      <c r="AA60" s="33"/>
      <c r="AB60" s="28"/>
      <c r="AC60" s="28"/>
      <c r="AD60" s="5"/>
      <c r="AE60" s="28"/>
      <c r="AF60" s="5"/>
      <c r="AG60" s="5"/>
      <c r="AH60" s="28"/>
      <c r="AI60" s="28"/>
      <c r="AJ60" s="28"/>
      <c r="AK60" s="28"/>
      <c r="AL60" s="28"/>
      <c r="AM60" s="28"/>
      <c r="AN60" s="40"/>
      <c r="AO60" s="5"/>
      <c r="AP60" s="28"/>
      <c r="AQ60" s="28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4"/>
      <c r="BP60" s="151"/>
      <c r="BQ60" s="5"/>
      <c r="BR60" s="5"/>
      <c r="BS60" s="5"/>
      <c r="BT60" s="5"/>
      <c r="BU60" s="5"/>
      <c r="BV60" s="5"/>
      <c r="BW60" s="5"/>
      <c r="BX60" s="5"/>
    </row>
    <row r="61" spans="4:79" s="6" customFormat="1" ht="8.25" customHeight="1">
      <c r="D61" s="2"/>
      <c r="E61" s="7"/>
      <c r="F61" s="14"/>
      <c r="G61" s="15"/>
      <c r="H61" s="15"/>
      <c r="I61" s="14"/>
      <c r="J61" s="14"/>
      <c r="K61" s="14"/>
      <c r="L61" s="14"/>
      <c r="M61" s="14"/>
      <c r="N61" s="53"/>
      <c r="P61" s="6">
        <f>P53/23</f>
        <v>510.2173913043478</v>
      </c>
      <c r="Q61" s="28"/>
      <c r="R61" s="5"/>
      <c r="S61" s="33"/>
      <c r="T61" s="5"/>
      <c r="U61" s="33"/>
      <c r="V61" s="28"/>
      <c r="W61" s="5"/>
      <c r="X61" s="5"/>
      <c r="Y61" s="5"/>
      <c r="Z61" s="5"/>
      <c r="AA61" s="43"/>
      <c r="AB61" s="28"/>
      <c r="AC61" s="5"/>
      <c r="AD61" s="5"/>
      <c r="AE61" s="28"/>
      <c r="AF61" s="5"/>
      <c r="AG61" s="5"/>
      <c r="AH61" s="28"/>
      <c r="AI61" s="33"/>
      <c r="AJ61" s="5"/>
      <c r="AK61" s="5"/>
      <c r="AL61" s="28"/>
      <c r="AM61" s="33"/>
      <c r="AN61" s="5"/>
      <c r="AO61" s="5"/>
      <c r="AP61" s="5"/>
      <c r="AQ61" s="28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4"/>
      <c r="BP61" s="151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4:79" s="6" customFormat="1" ht="8.25" customHeight="1">
      <c r="D62" s="2"/>
      <c r="E62" s="7"/>
      <c r="G62" s="8"/>
      <c r="H62" s="8"/>
      <c r="I62" s="14"/>
      <c r="J62" s="14"/>
      <c r="K62" s="14"/>
      <c r="L62" s="14"/>
      <c r="M62" s="14"/>
      <c r="N62" s="54"/>
      <c r="O62" s="18"/>
      <c r="P62" s="18"/>
      <c r="Q62" s="33"/>
      <c r="R62" s="33"/>
      <c r="S62" s="44"/>
      <c r="T62" s="33"/>
      <c r="U62" s="43"/>
      <c r="V62" s="33"/>
      <c r="W62" s="33"/>
      <c r="X62" s="5"/>
      <c r="Y62" s="33"/>
      <c r="Z62" s="33"/>
      <c r="AA62" s="16"/>
      <c r="AB62" s="33"/>
      <c r="AC62" s="33"/>
      <c r="AD62" s="5"/>
      <c r="AE62" s="33"/>
      <c r="AF62" s="5"/>
      <c r="AG62" s="5"/>
      <c r="AH62" s="33"/>
      <c r="AI62" s="44"/>
      <c r="AJ62" s="33"/>
      <c r="AK62" s="33"/>
      <c r="AL62" s="33"/>
      <c r="AM62" s="44"/>
      <c r="AN62" s="37"/>
      <c r="AO62" s="5"/>
      <c r="AP62" s="33"/>
      <c r="AQ62" s="33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4"/>
      <c r="BP62" s="151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3:79" s="6" customFormat="1" ht="8.25" customHeight="1">
      <c r="C63" s="12"/>
      <c r="D63" s="2"/>
      <c r="E63" s="7"/>
      <c r="G63" s="8"/>
      <c r="H63" s="8"/>
      <c r="N63" s="54"/>
      <c r="O63" s="18"/>
      <c r="P63" s="18"/>
      <c r="Q63" s="44"/>
      <c r="R63" s="46"/>
      <c r="S63" s="13"/>
      <c r="T63" s="44"/>
      <c r="U63" s="19"/>
      <c r="V63" s="44"/>
      <c r="W63" s="33"/>
      <c r="X63" s="5"/>
      <c r="Y63" s="33"/>
      <c r="Z63" s="33"/>
      <c r="AA63" s="13"/>
      <c r="AB63" s="44"/>
      <c r="AC63" s="33"/>
      <c r="AD63" s="28"/>
      <c r="AE63" s="44"/>
      <c r="AF63" s="5"/>
      <c r="AG63" s="5"/>
      <c r="AH63" s="44"/>
      <c r="AI63" s="45"/>
      <c r="AJ63" s="44"/>
      <c r="AK63" s="44"/>
      <c r="AL63" s="44"/>
      <c r="AN63" s="37"/>
      <c r="AO63" s="5"/>
      <c r="AP63" s="44"/>
      <c r="AQ63" s="4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13"/>
      <c r="BO63" s="54"/>
      <c r="BP63" s="151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4:68" s="6" customFormat="1" ht="8.25" customHeight="1">
      <c r="D64" s="2"/>
      <c r="E64" s="7"/>
      <c r="G64" s="8"/>
      <c r="H64" s="8"/>
      <c r="N64" s="5"/>
      <c r="O64" s="5"/>
      <c r="P64" s="5"/>
      <c r="Q64" s="5"/>
      <c r="BO64" s="54"/>
      <c r="BP64" s="151"/>
    </row>
    <row r="65" spans="3:68" s="6" customFormat="1" ht="8.25" customHeight="1">
      <c r="C65" s="12"/>
      <c r="D65" s="2"/>
      <c r="E65" s="7"/>
      <c r="G65" s="8"/>
      <c r="H65" s="8"/>
      <c r="N65" s="5"/>
      <c r="O65" s="5"/>
      <c r="P65" s="5"/>
      <c r="Q65" s="5"/>
      <c r="BO65" s="54"/>
      <c r="BP65" s="151"/>
    </row>
    <row r="66" spans="4:79" s="6" customFormat="1" ht="12.75">
      <c r="D66" s="2"/>
      <c r="E66" s="7"/>
      <c r="F66" s="63" t="s">
        <v>32</v>
      </c>
      <c r="G66" s="64"/>
      <c r="H66" s="64"/>
      <c r="I66" s="62"/>
      <c r="J66" s="62"/>
      <c r="K66" s="62"/>
      <c r="L66" s="62"/>
      <c r="N66" s="54"/>
      <c r="O66" s="18"/>
      <c r="P66" s="18"/>
      <c r="Q66" s="19"/>
      <c r="R66" s="17"/>
      <c r="S66" s="5"/>
      <c r="T66" s="19"/>
      <c r="U66" s="13"/>
      <c r="V66" s="19"/>
      <c r="W66" s="19"/>
      <c r="X66" s="5"/>
      <c r="Y66" s="13"/>
      <c r="Z66" s="19"/>
      <c r="AA66" s="5"/>
      <c r="AB66" s="19"/>
      <c r="AC66" s="13"/>
      <c r="AD66" s="5"/>
      <c r="AE66" s="19"/>
      <c r="AF66" s="5"/>
      <c r="AG66" s="13"/>
      <c r="AH66" s="19"/>
      <c r="AI66" s="13"/>
      <c r="AJ66" s="16"/>
      <c r="AK66" s="19"/>
      <c r="AL66" s="19"/>
      <c r="AM66" s="13"/>
      <c r="AN66" s="13"/>
      <c r="AO66" s="5"/>
      <c r="AP66" s="19"/>
      <c r="AQ66" s="19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4"/>
      <c r="BP66" s="151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1:79" s="12" customFormat="1" ht="54.75">
      <c r="A67" s="6"/>
      <c r="B67" s="6"/>
      <c r="C67" s="6"/>
      <c r="D67" s="2"/>
      <c r="E67" s="24" t="s">
        <v>21</v>
      </c>
      <c r="F67" s="25" t="s">
        <v>13</v>
      </c>
      <c r="G67" s="25" t="s">
        <v>12</v>
      </c>
      <c r="H67" s="25" t="s">
        <v>26</v>
      </c>
      <c r="I67" s="25" t="s">
        <v>11</v>
      </c>
      <c r="J67" s="25" t="s">
        <v>22</v>
      </c>
      <c r="K67" s="25" t="s">
        <v>23</v>
      </c>
      <c r="L67" s="25" t="s">
        <v>24</v>
      </c>
      <c r="M67" s="25" t="s">
        <v>25</v>
      </c>
      <c r="N67" s="25" t="s">
        <v>9</v>
      </c>
      <c r="O67" s="25" t="s">
        <v>10</v>
      </c>
      <c r="P67" s="25" t="s">
        <v>202</v>
      </c>
      <c r="Q67" s="25" t="str">
        <f>Q5</f>
        <v>Ross</v>
      </c>
      <c r="R67" s="25" t="str">
        <f aca="true" t="shared" si="4" ref="R67:BM67">R5</f>
        <v>Duckworth</v>
      </c>
      <c r="S67" s="25" t="str">
        <f t="shared" si="4"/>
        <v>Whittle</v>
      </c>
      <c r="T67" s="25" t="str">
        <f t="shared" si="4"/>
        <v>Pybus</v>
      </c>
      <c r="U67" s="25" t="str">
        <f t="shared" si="4"/>
        <v>Kouogun</v>
      </c>
      <c r="V67" s="25" t="str">
        <f t="shared" si="4"/>
        <v>Crookes</v>
      </c>
      <c r="W67" s="25" t="str">
        <f t="shared" si="4"/>
        <v>Kouhyar</v>
      </c>
      <c r="X67" s="25" t="str">
        <f t="shared" si="4"/>
        <v>Dyson</v>
      </c>
      <c r="Y67" s="25" t="str">
        <f t="shared" si="4"/>
        <v>John-Lewis</v>
      </c>
      <c r="Z67" s="25" t="str">
        <f t="shared" si="4"/>
        <v>Hancox</v>
      </c>
      <c r="AA67" s="25" t="str">
        <f t="shared" si="4"/>
        <v>James L</v>
      </c>
      <c r="AB67" s="25" t="str">
        <f t="shared" si="4"/>
        <v>Hurst</v>
      </c>
      <c r="AC67" s="25" t="str">
        <f t="shared" si="4"/>
        <v>Kerr</v>
      </c>
      <c r="AD67" s="25" t="str">
        <f t="shared" si="4"/>
        <v>Boden</v>
      </c>
      <c r="AE67" s="25" t="str">
        <f t="shared" si="4"/>
        <v>Burgess</v>
      </c>
      <c r="AF67" s="25" t="str">
        <f t="shared" si="4"/>
        <v>Whitley</v>
      </c>
      <c r="AG67" s="25" t="str">
        <f t="shared" si="4"/>
        <v>Fallowfield</v>
      </c>
      <c r="AH67" s="25" t="str">
        <f t="shared" si="4"/>
        <v>Duku</v>
      </c>
      <c r="AI67" s="25" t="str">
        <f t="shared" si="4"/>
        <v>Sanders</v>
      </c>
      <c r="AJ67" s="25" t="str">
        <f t="shared" si="4"/>
        <v>James K</v>
      </c>
      <c r="AK67" s="25" t="str">
        <f t="shared" si="4"/>
        <v>Greaves</v>
      </c>
      <c r="AL67" s="25" t="str">
        <f t="shared" si="4"/>
        <v>Mafuta</v>
      </c>
      <c r="AM67" s="25" t="str">
        <f t="shared" si="4"/>
        <v>Thomas</v>
      </c>
      <c r="AN67" s="25" t="str">
        <f t="shared" si="4"/>
        <v>McLaughlin</v>
      </c>
      <c r="AO67" s="25" t="str">
        <f t="shared" si="4"/>
        <v>Forde</v>
      </c>
      <c r="AP67" s="25" t="str">
        <f t="shared" si="4"/>
        <v>Tanner</v>
      </c>
      <c r="AQ67" s="25" t="str">
        <f t="shared" si="4"/>
        <v>Bulmer</v>
      </c>
      <c r="AR67" s="25" t="str">
        <f t="shared" si="4"/>
        <v>Campbell</v>
      </c>
      <c r="AS67" s="25" t="str">
        <f t="shared" si="4"/>
        <v>Ellis</v>
      </c>
      <c r="AT67" s="25" t="str">
        <f t="shared" si="4"/>
        <v>Rowe</v>
      </c>
      <c r="AU67" s="25" t="str">
        <f t="shared" si="4"/>
        <v>Player  32</v>
      </c>
      <c r="AV67" s="25" t="str">
        <f t="shared" si="4"/>
        <v>Player  33</v>
      </c>
      <c r="AW67" s="25" t="str">
        <f t="shared" si="4"/>
        <v>Player  34</v>
      </c>
      <c r="AX67" s="25" t="str">
        <f t="shared" si="4"/>
        <v>Player  35</v>
      </c>
      <c r="AY67" s="25" t="str">
        <f t="shared" si="4"/>
        <v>Player  36</v>
      </c>
      <c r="AZ67" s="25" t="str">
        <f t="shared" si="4"/>
        <v>Player  37</v>
      </c>
      <c r="BA67" s="25" t="str">
        <f t="shared" si="4"/>
        <v>Player  38</v>
      </c>
      <c r="BB67" s="25" t="str">
        <f t="shared" si="4"/>
        <v>Player  39</v>
      </c>
      <c r="BC67" s="25" t="str">
        <f t="shared" si="4"/>
        <v>Player  40</v>
      </c>
      <c r="BD67" s="25" t="str">
        <f t="shared" si="4"/>
        <v>Player  41</v>
      </c>
      <c r="BE67" s="25" t="str">
        <f t="shared" si="4"/>
        <v>Player  42</v>
      </c>
      <c r="BF67" s="25" t="str">
        <f t="shared" si="4"/>
        <v>Player  43</v>
      </c>
      <c r="BG67" s="25" t="str">
        <f t="shared" si="4"/>
        <v>Player  44</v>
      </c>
      <c r="BH67" s="25" t="str">
        <f t="shared" si="4"/>
        <v>Player  45</v>
      </c>
      <c r="BI67" s="25" t="str">
        <f t="shared" si="4"/>
        <v>Player  46</v>
      </c>
      <c r="BJ67" s="25" t="str">
        <f t="shared" si="4"/>
        <v>Player  47</v>
      </c>
      <c r="BK67" s="25" t="str">
        <f t="shared" si="4"/>
        <v>Player  48</v>
      </c>
      <c r="BL67" s="25" t="str">
        <f t="shared" si="4"/>
        <v>Player  49</v>
      </c>
      <c r="BM67" s="25" t="str">
        <f t="shared" si="4"/>
        <v>Player 50</v>
      </c>
      <c r="BN67" s="5"/>
      <c r="BO67" s="157"/>
      <c r="BP67" s="152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</row>
    <row r="68" spans="4:79" s="6" customFormat="1" ht="8.25" customHeight="1">
      <c r="D68" s="2"/>
      <c r="E68" s="70" t="s">
        <v>201</v>
      </c>
      <c r="F68" s="66" t="s">
        <v>1</v>
      </c>
      <c r="G68" s="66">
        <v>15</v>
      </c>
      <c r="H68" s="66" t="s">
        <v>24</v>
      </c>
      <c r="I68" s="66" t="s">
        <v>258</v>
      </c>
      <c r="J68" s="66" t="s">
        <v>27</v>
      </c>
      <c r="K68" s="66">
        <v>2</v>
      </c>
      <c r="L68" s="66">
        <v>1</v>
      </c>
      <c r="M68" s="66" t="s">
        <v>30</v>
      </c>
      <c r="N68" s="139" t="s">
        <v>260</v>
      </c>
      <c r="O68" s="90">
        <v>2069</v>
      </c>
      <c r="P68" s="90">
        <v>400</v>
      </c>
      <c r="Q68" s="149">
        <v>1</v>
      </c>
      <c r="R68" s="112"/>
      <c r="S68" s="123">
        <v>3</v>
      </c>
      <c r="T68" s="123" t="s">
        <v>215</v>
      </c>
      <c r="U68" s="123">
        <v>5</v>
      </c>
      <c r="V68" s="123"/>
      <c r="W68" s="123">
        <v>14</v>
      </c>
      <c r="X68" s="123">
        <v>8</v>
      </c>
      <c r="Y68" s="123">
        <v>12</v>
      </c>
      <c r="Z68" s="123">
        <v>10</v>
      </c>
      <c r="AA68" s="123">
        <v>7</v>
      </c>
      <c r="AB68" s="123">
        <v>11</v>
      </c>
      <c r="AC68" s="123" t="s">
        <v>33</v>
      </c>
      <c r="AD68" s="123"/>
      <c r="AE68" s="123" t="s">
        <v>33</v>
      </c>
      <c r="AF68" s="123" t="s">
        <v>215</v>
      </c>
      <c r="AG68" s="123">
        <v>2</v>
      </c>
      <c r="AH68" s="123">
        <v>9</v>
      </c>
      <c r="AI68" s="123">
        <v>6</v>
      </c>
      <c r="AJ68" s="112"/>
      <c r="AK68" s="112" t="s">
        <v>33</v>
      </c>
      <c r="AL68" s="123">
        <v>4</v>
      </c>
      <c r="AM68" s="123">
        <v>13</v>
      </c>
      <c r="AN68" s="124" t="s">
        <v>215</v>
      </c>
      <c r="AO68" s="124"/>
      <c r="AP68" s="112"/>
      <c r="AQ68" s="115"/>
      <c r="AR68" s="111"/>
      <c r="AS68" s="111"/>
      <c r="AT68" s="111"/>
      <c r="AU68" s="122"/>
      <c r="AV68" s="122"/>
      <c r="AW68" s="122"/>
      <c r="AX68" s="122"/>
      <c r="AY68" s="122"/>
      <c r="AZ68" s="122"/>
      <c r="BA68" s="122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 t="s">
        <v>194</v>
      </c>
      <c r="BM68" s="26">
        <f>SUM(Q68:BJ68)</f>
        <v>105</v>
      </c>
      <c r="BN68" s="60" t="str">
        <f aca="true" t="shared" si="5" ref="BN68:BN78">E68</f>
        <v>4Q</v>
      </c>
      <c r="BO68" s="158"/>
      <c r="BP68" s="151" t="s">
        <v>276</v>
      </c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</row>
    <row r="69" spans="4:79" s="6" customFormat="1" ht="8.25" customHeight="1">
      <c r="D69" s="2"/>
      <c r="E69" s="70">
        <v>1</v>
      </c>
      <c r="F69" s="66" t="s">
        <v>2</v>
      </c>
      <c r="G69" s="66">
        <v>5</v>
      </c>
      <c r="H69" s="66" t="s">
        <v>24</v>
      </c>
      <c r="I69" s="66" t="s">
        <v>268</v>
      </c>
      <c r="J69" s="66" t="s">
        <v>29</v>
      </c>
      <c r="K69" s="66">
        <v>1</v>
      </c>
      <c r="L69" s="66">
        <v>2</v>
      </c>
      <c r="M69" s="153" t="s">
        <v>249</v>
      </c>
      <c r="N69" s="139" t="s">
        <v>278</v>
      </c>
      <c r="O69" s="90">
        <v>3837</v>
      </c>
      <c r="P69" s="90">
        <v>540</v>
      </c>
      <c r="Q69" s="149">
        <v>1</v>
      </c>
      <c r="R69" s="123">
        <v>4</v>
      </c>
      <c r="S69" s="148">
        <v>3</v>
      </c>
      <c r="T69" s="123">
        <v>8</v>
      </c>
      <c r="U69" s="123"/>
      <c r="V69" s="123"/>
      <c r="W69" s="123">
        <v>7</v>
      </c>
      <c r="X69" s="123">
        <v>12</v>
      </c>
      <c r="Y69" s="123"/>
      <c r="Z69" s="123">
        <v>13</v>
      </c>
      <c r="AA69" s="123">
        <v>11</v>
      </c>
      <c r="AB69" s="123"/>
      <c r="AC69" s="123">
        <v>5</v>
      </c>
      <c r="AD69" s="123"/>
      <c r="AE69" s="123"/>
      <c r="AF69" s="123" t="s">
        <v>215</v>
      </c>
      <c r="AG69" s="140">
        <v>2</v>
      </c>
      <c r="AH69" s="123">
        <v>9</v>
      </c>
      <c r="AI69" s="123">
        <v>6</v>
      </c>
      <c r="AJ69" s="123"/>
      <c r="AK69" s="123"/>
      <c r="AL69" s="123">
        <v>10</v>
      </c>
      <c r="AM69" s="123"/>
      <c r="AN69" s="124" t="s">
        <v>215</v>
      </c>
      <c r="AO69" s="124" t="s">
        <v>33</v>
      </c>
      <c r="AP69" s="112"/>
      <c r="AQ69" s="115"/>
      <c r="AR69" s="50"/>
      <c r="AS69" s="114"/>
      <c r="AT69" s="114"/>
      <c r="AU69" s="115"/>
      <c r="AV69" s="115"/>
      <c r="AW69" s="115"/>
      <c r="AX69" s="115"/>
      <c r="AY69" s="115"/>
      <c r="AZ69" s="115"/>
      <c r="BA69" s="115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 t="s">
        <v>194</v>
      </c>
      <c r="BM69" s="26">
        <f>SUM(Q69:BJ69)</f>
        <v>91</v>
      </c>
      <c r="BN69" s="60">
        <f t="shared" si="5"/>
        <v>1</v>
      </c>
      <c r="BO69" s="158"/>
      <c r="BP69" s="151" t="s">
        <v>277</v>
      </c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4:79" s="6" customFormat="1" ht="8.25" customHeight="1">
      <c r="D70" s="2"/>
      <c r="E70" s="70" t="s">
        <v>33</v>
      </c>
      <c r="F70" s="66"/>
      <c r="G70" s="66"/>
      <c r="H70" s="71"/>
      <c r="I70" s="72"/>
      <c r="J70" s="71"/>
      <c r="K70" s="71"/>
      <c r="L70" s="71"/>
      <c r="M70" s="71"/>
      <c r="N70" s="72"/>
      <c r="O70" s="83"/>
      <c r="P70" s="83"/>
      <c r="Q70" s="130"/>
      <c r="R70" s="111"/>
      <c r="S70" s="111"/>
      <c r="T70" s="111"/>
      <c r="U70" s="111"/>
      <c r="V70" s="130"/>
      <c r="W70" s="111"/>
      <c r="X70" s="122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31"/>
      <c r="AO70" s="111"/>
      <c r="AP70" s="111"/>
      <c r="AQ70" s="115"/>
      <c r="AR70" s="50"/>
      <c r="AS70" s="114"/>
      <c r="AT70" s="114"/>
      <c r="AU70" s="115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60" t="str">
        <f t="shared" si="5"/>
        <v> </v>
      </c>
      <c r="BO70" s="158"/>
      <c r="BP70" s="151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4:77" s="6" customFormat="1" ht="8.25" customHeight="1">
      <c r="D71" s="2"/>
      <c r="E71" s="70" t="s">
        <v>33</v>
      </c>
      <c r="F71" s="66"/>
      <c r="G71" s="66"/>
      <c r="H71" s="71"/>
      <c r="I71" s="72"/>
      <c r="J71" s="71"/>
      <c r="K71" s="71"/>
      <c r="L71" s="71"/>
      <c r="M71" s="71"/>
      <c r="N71" s="72"/>
      <c r="O71" s="83"/>
      <c r="P71" s="83"/>
      <c r="Q71" s="130"/>
      <c r="R71" s="111"/>
      <c r="S71" s="111"/>
      <c r="T71" s="111"/>
      <c r="U71" s="111"/>
      <c r="V71" s="130"/>
      <c r="W71" s="111"/>
      <c r="X71" s="122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31"/>
      <c r="AO71" s="111"/>
      <c r="AP71" s="111"/>
      <c r="AQ71" s="115"/>
      <c r="AR71" s="50"/>
      <c r="AS71" s="114"/>
      <c r="AT71" s="114"/>
      <c r="AU71" s="115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60" t="str">
        <f t="shared" si="5"/>
        <v> </v>
      </c>
      <c r="BO71" s="158"/>
      <c r="BP71" s="151"/>
      <c r="BQ71" s="5"/>
      <c r="BR71" s="5"/>
      <c r="BS71" s="5"/>
      <c r="BT71" s="5"/>
      <c r="BU71" s="5"/>
      <c r="BV71" s="5"/>
      <c r="BW71" s="5"/>
      <c r="BX71" s="5"/>
      <c r="BY71" s="5"/>
    </row>
    <row r="72" spans="4:69" s="6" customFormat="1" ht="8.25" customHeight="1">
      <c r="D72" s="2"/>
      <c r="E72" s="70" t="s">
        <v>33</v>
      </c>
      <c r="F72" s="74"/>
      <c r="G72" s="71"/>
      <c r="H72" s="71"/>
      <c r="I72" s="74"/>
      <c r="J72" s="74"/>
      <c r="K72" s="74"/>
      <c r="L72" s="74"/>
      <c r="M72" s="67"/>
      <c r="N72" s="68"/>
      <c r="O72" s="65"/>
      <c r="P72" s="150"/>
      <c r="Q72" s="50"/>
      <c r="R72" s="114"/>
      <c r="S72" s="111"/>
      <c r="T72" s="114"/>
      <c r="U72" s="111"/>
      <c r="V72" s="50"/>
      <c r="W72" s="114"/>
      <c r="X72" s="115"/>
      <c r="Y72" s="114"/>
      <c r="Z72" s="114"/>
      <c r="AA72" s="111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1"/>
      <c r="AN72" s="129"/>
      <c r="AO72" s="114"/>
      <c r="AP72" s="114"/>
      <c r="AQ72" s="115"/>
      <c r="AR72" s="50"/>
      <c r="AS72" s="114"/>
      <c r="AT72" s="114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60" t="str">
        <f t="shared" si="5"/>
        <v> </v>
      </c>
      <c r="BO72" s="158"/>
      <c r="BP72" s="151"/>
      <c r="BQ72" s="5"/>
    </row>
    <row r="73" spans="4:68" s="6" customFormat="1" ht="8.25" customHeight="1">
      <c r="D73" s="2"/>
      <c r="E73" s="70" t="s">
        <v>33</v>
      </c>
      <c r="F73" s="74"/>
      <c r="G73" s="75"/>
      <c r="H73" s="75"/>
      <c r="I73" s="74"/>
      <c r="J73" s="74"/>
      <c r="K73" s="74"/>
      <c r="L73" s="74"/>
      <c r="M73" s="67"/>
      <c r="N73" s="68"/>
      <c r="O73" s="65"/>
      <c r="P73" s="150"/>
      <c r="Q73" s="50"/>
      <c r="R73" s="114"/>
      <c r="S73" s="111"/>
      <c r="T73" s="114"/>
      <c r="U73" s="111"/>
      <c r="V73" s="50"/>
      <c r="W73" s="114"/>
      <c r="X73" s="115"/>
      <c r="Y73" s="114"/>
      <c r="Z73" s="114"/>
      <c r="AA73" s="111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1"/>
      <c r="AN73" s="129"/>
      <c r="AO73" s="114"/>
      <c r="AP73" s="114"/>
      <c r="AQ73" s="115"/>
      <c r="AR73" s="50"/>
      <c r="AS73" s="114"/>
      <c r="AT73" s="114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60" t="str">
        <f t="shared" si="5"/>
        <v> </v>
      </c>
      <c r="BO73" s="158"/>
      <c r="BP73" s="151"/>
    </row>
    <row r="74" spans="4:68" s="6" customFormat="1" ht="8.25" customHeight="1">
      <c r="D74" s="2"/>
      <c r="E74" s="70" t="s">
        <v>33</v>
      </c>
      <c r="F74" s="74"/>
      <c r="G74" s="75"/>
      <c r="H74" s="75"/>
      <c r="I74" s="74"/>
      <c r="J74" s="74"/>
      <c r="K74" s="74"/>
      <c r="L74" s="74"/>
      <c r="M74" s="67"/>
      <c r="N74" s="68"/>
      <c r="O74" s="65"/>
      <c r="P74" s="150"/>
      <c r="Q74" s="21"/>
      <c r="R74" s="20"/>
      <c r="S74" s="26"/>
      <c r="T74" s="20"/>
      <c r="U74" s="26"/>
      <c r="V74" s="21"/>
      <c r="W74" s="20"/>
      <c r="X74" s="23"/>
      <c r="Y74" s="20"/>
      <c r="Z74" s="20"/>
      <c r="AA74" s="26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6"/>
      <c r="AN74" s="47"/>
      <c r="AO74" s="20"/>
      <c r="AP74" s="20"/>
      <c r="AQ74" s="23"/>
      <c r="AR74" s="21"/>
      <c r="AS74" s="20"/>
      <c r="AT74" s="20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60" t="str">
        <f t="shared" si="5"/>
        <v> </v>
      </c>
      <c r="BO74" s="158"/>
      <c r="BP74" s="151"/>
    </row>
    <row r="75" spans="4:68" s="6" customFormat="1" ht="8.25" customHeight="1">
      <c r="D75" s="2"/>
      <c r="E75" s="70" t="s">
        <v>33</v>
      </c>
      <c r="F75" s="74"/>
      <c r="G75" s="75"/>
      <c r="H75" s="75"/>
      <c r="I75" s="74"/>
      <c r="J75" s="74"/>
      <c r="K75" s="74"/>
      <c r="L75" s="74"/>
      <c r="M75" s="67"/>
      <c r="N75" s="68"/>
      <c r="O75" s="65"/>
      <c r="P75" s="150"/>
      <c r="Q75" s="21"/>
      <c r="R75" s="20"/>
      <c r="S75" s="26"/>
      <c r="T75" s="20"/>
      <c r="U75" s="26"/>
      <c r="V75" s="21"/>
      <c r="W75" s="20"/>
      <c r="X75" s="23"/>
      <c r="Y75" s="20"/>
      <c r="Z75" s="20"/>
      <c r="AA75" s="26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6"/>
      <c r="AN75" s="47"/>
      <c r="AO75" s="20"/>
      <c r="AP75" s="20"/>
      <c r="AQ75" s="23"/>
      <c r="AR75" s="21"/>
      <c r="AS75" s="20"/>
      <c r="AT75" s="20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60" t="str">
        <f t="shared" si="5"/>
        <v> </v>
      </c>
      <c r="BO75" s="158"/>
      <c r="BP75" s="151"/>
    </row>
    <row r="76" spans="4:68" s="6" customFormat="1" ht="8.25" customHeight="1">
      <c r="D76" s="2"/>
      <c r="E76" s="70" t="s">
        <v>33</v>
      </c>
      <c r="F76" s="74"/>
      <c r="G76" s="75"/>
      <c r="H76" s="75"/>
      <c r="I76" s="74"/>
      <c r="J76" s="74"/>
      <c r="K76" s="74"/>
      <c r="L76" s="74"/>
      <c r="M76" s="67"/>
      <c r="N76" s="68"/>
      <c r="O76" s="65"/>
      <c r="P76" s="150"/>
      <c r="Q76" s="21"/>
      <c r="R76" s="20"/>
      <c r="S76" s="26"/>
      <c r="T76" s="20"/>
      <c r="U76" s="26"/>
      <c r="V76" s="21"/>
      <c r="W76" s="20"/>
      <c r="X76" s="23"/>
      <c r="Y76" s="20"/>
      <c r="Z76" s="20"/>
      <c r="AA76" s="26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6"/>
      <c r="AN76" s="47"/>
      <c r="AO76" s="20"/>
      <c r="AP76" s="20"/>
      <c r="AQ76" s="23"/>
      <c r="AR76" s="21"/>
      <c r="AS76" s="20"/>
      <c r="AT76" s="20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60" t="str">
        <f t="shared" si="5"/>
        <v> </v>
      </c>
      <c r="BO76" s="158"/>
      <c r="BP76" s="151"/>
    </row>
    <row r="77" spans="4:68" s="6" customFormat="1" ht="8.25" customHeight="1">
      <c r="D77" s="2"/>
      <c r="E77" s="70" t="s">
        <v>33</v>
      </c>
      <c r="F77" s="74"/>
      <c r="G77" s="75"/>
      <c r="H77" s="75"/>
      <c r="I77" s="74"/>
      <c r="J77" s="74"/>
      <c r="K77" s="74"/>
      <c r="L77" s="74"/>
      <c r="M77" s="67"/>
      <c r="N77" s="68"/>
      <c r="O77" s="65"/>
      <c r="P77" s="150"/>
      <c r="Q77" s="21"/>
      <c r="R77" s="20"/>
      <c r="S77" s="26"/>
      <c r="T77" s="20"/>
      <c r="U77" s="26"/>
      <c r="V77" s="21"/>
      <c r="W77" s="20"/>
      <c r="X77" s="23"/>
      <c r="Y77" s="20"/>
      <c r="Z77" s="20"/>
      <c r="AA77" s="26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6"/>
      <c r="AN77" s="47"/>
      <c r="AO77" s="20"/>
      <c r="AP77" s="20"/>
      <c r="AQ77" s="23"/>
      <c r="AR77" s="21"/>
      <c r="AS77" s="20"/>
      <c r="AT77" s="20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60" t="str">
        <f t="shared" si="5"/>
        <v> </v>
      </c>
      <c r="BO77" s="158"/>
      <c r="BP77" s="151"/>
    </row>
    <row r="78" spans="4:68" s="6" customFormat="1" ht="8.25" customHeight="1">
      <c r="D78" s="2"/>
      <c r="E78" s="70" t="s">
        <v>33</v>
      </c>
      <c r="F78" s="74"/>
      <c r="G78" s="75"/>
      <c r="H78" s="75"/>
      <c r="I78" s="74"/>
      <c r="J78" s="74"/>
      <c r="K78" s="74"/>
      <c r="L78" s="74"/>
      <c r="M78" s="67"/>
      <c r="N78" s="68"/>
      <c r="O78" s="65"/>
      <c r="P78" s="150"/>
      <c r="Q78" s="21"/>
      <c r="R78" s="20"/>
      <c r="S78" s="26"/>
      <c r="T78" s="20"/>
      <c r="U78" s="26"/>
      <c r="V78" s="21"/>
      <c r="W78" s="20"/>
      <c r="X78" s="23"/>
      <c r="Y78" s="20"/>
      <c r="Z78" s="20"/>
      <c r="AA78" s="26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6"/>
      <c r="AN78" s="47"/>
      <c r="AO78" s="20"/>
      <c r="AP78" s="20"/>
      <c r="AQ78" s="23"/>
      <c r="AR78" s="21"/>
      <c r="AS78" s="20"/>
      <c r="AT78" s="20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60" t="str">
        <f t="shared" si="5"/>
        <v> </v>
      </c>
      <c r="BO78" s="158"/>
      <c r="BP78" s="151"/>
    </row>
    <row r="79" spans="4:77" s="6" customFormat="1" ht="8.25" customHeight="1">
      <c r="D79" s="2"/>
      <c r="E79" s="7"/>
      <c r="G79" s="8"/>
      <c r="H79" s="8"/>
      <c r="I79" s="8"/>
      <c r="J79" s="8"/>
      <c r="K79" s="8"/>
      <c r="L79" s="8"/>
      <c r="M79" s="8"/>
      <c r="N79" s="55"/>
      <c r="O79" s="51"/>
      <c r="P79" s="143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19"/>
      <c r="AJ79" s="28"/>
      <c r="AK79" s="28"/>
      <c r="AL79" s="28"/>
      <c r="AM79" s="28"/>
      <c r="AN79" s="28"/>
      <c r="AO79" s="5"/>
      <c r="AP79" s="28"/>
      <c r="AQ79" s="21"/>
      <c r="AR79" s="28"/>
      <c r="AS79" s="5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8"/>
      <c r="BO79" s="54"/>
      <c r="BP79" s="151"/>
      <c r="BQ79" s="5"/>
      <c r="BR79" s="5"/>
      <c r="BS79" s="5"/>
      <c r="BT79" s="5"/>
      <c r="BU79" s="5"/>
      <c r="BV79" s="5"/>
      <c r="BW79" s="5"/>
      <c r="BX79" s="5"/>
      <c r="BY79" s="5"/>
    </row>
    <row r="80" spans="4:77" s="6" customFormat="1" ht="8.25" customHeight="1">
      <c r="D80" s="2"/>
      <c r="E80" s="7"/>
      <c r="G80" s="8"/>
      <c r="H80" s="8"/>
      <c r="N80" s="91">
        <f>SUM(Q80:BL80)</f>
        <v>22</v>
      </c>
      <c r="O80" s="48" t="s">
        <v>7</v>
      </c>
      <c r="P80" s="48"/>
      <c r="Q80" s="85">
        <v>2</v>
      </c>
      <c r="R80" s="85">
        <v>1</v>
      </c>
      <c r="S80" s="85">
        <v>2</v>
      </c>
      <c r="T80" s="85">
        <v>1</v>
      </c>
      <c r="U80" s="85">
        <v>1</v>
      </c>
      <c r="V80" s="85"/>
      <c r="W80" s="85">
        <v>1</v>
      </c>
      <c r="X80" s="85">
        <v>1</v>
      </c>
      <c r="Y80" s="85"/>
      <c r="Z80" s="85">
        <v>1</v>
      </c>
      <c r="AA80" s="85">
        <v>2</v>
      </c>
      <c r="AB80" s="85">
        <v>1</v>
      </c>
      <c r="AC80" s="85">
        <v>1</v>
      </c>
      <c r="AD80" s="85"/>
      <c r="AE80" s="85"/>
      <c r="AF80" s="85"/>
      <c r="AG80" s="85">
        <v>2</v>
      </c>
      <c r="AH80" s="85">
        <v>2</v>
      </c>
      <c r="AI80" s="85">
        <v>2</v>
      </c>
      <c r="AJ80" s="85"/>
      <c r="AK80" s="85"/>
      <c r="AL80" s="85">
        <v>2</v>
      </c>
      <c r="AM80" s="85"/>
      <c r="AN80" s="85"/>
      <c r="AO80" s="85"/>
      <c r="AP80" s="85"/>
      <c r="AQ80" s="87"/>
      <c r="AR80" s="29"/>
      <c r="AS80" s="26"/>
      <c r="AT80" s="26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5"/>
      <c r="BO80" s="54"/>
      <c r="BP80" s="151"/>
      <c r="BQ80" s="5"/>
      <c r="BR80" s="5"/>
      <c r="BS80" s="5"/>
      <c r="BT80" s="5"/>
      <c r="BU80" s="5"/>
      <c r="BV80" s="5"/>
      <c r="BW80" s="5"/>
      <c r="BX80" s="5"/>
      <c r="BY80" s="5"/>
    </row>
    <row r="81" spans="3:77" s="6" customFormat="1" ht="8.25" customHeight="1">
      <c r="C81" s="2"/>
      <c r="D81" s="2"/>
      <c r="E81" s="7"/>
      <c r="G81" s="8"/>
      <c r="H81" s="8"/>
      <c r="N81" s="91">
        <f>SUM(Q81:BL81)</f>
        <v>5</v>
      </c>
      <c r="O81" s="48" t="s">
        <v>15</v>
      </c>
      <c r="P81" s="48"/>
      <c r="Q81" s="85"/>
      <c r="R81" s="85"/>
      <c r="S81" s="85"/>
      <c r="T81" s="85"/>
      <c r="U81" s="85"/>
      <c r="V81" s="85"/>
      <c r="W81" s="85">
        <v>1</v>
      </c>
      <c r="X81" s="85">
        <v>1</v>
      </c>
      <c r="Y81" s="85">
        <v>1</v>
      </c>
      <c r="Z81" s="85">
        <v>1</v>
      </c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>
        <v>1</v>
      </c>
      <c r="AN81" s="85"/>
      <c r="AO81" s="85"/>
      <c r="AP81" s="88"/>
      <c r="AQ81" s="86"/>
      <c r="AR81" s="21"/>
      <c r="AS81" s="20"/>
      <c r="AT81" s="20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5"/>
      <c r="BO81" s="54"/>
      <c r="BP81" s="151"/>
      <c r="BQ81" s="5"/>
      <c r="BR81" s="5"/>
      <c r="BS81" s="5"/>
      <c r="BT81" s="5"/>
      <c r="BU81" s="5"/>
      <c r="BV81" s="5"/>
      <c r="BW81" s="5"/>
      <c r="BX81" s="5"/>
      <c r="BY81" s="5"/>
    </row>
    <row r="82" spans="1:77" s="6" customFormat="1" ht="8.25" customHeight="1">
      <c r="A82" s="2"/>
      <c r="B82" s="2"/>
      <c r="C82" s="2"/>
      <c r="D82" s="2"/>
      <c r="E82" s="7"/>
      <c r="G82" s="8"/>
      <c r="H82" s="8"/>
      <c r="N82" s="91">
        <f>SUM(Q82:BL82)</f>
        <v>3</v>
      </c>
      <c r="O82" s="35" t="s">
        <v>8</v>
      </c>
      <c r="P82" s="35"/>
      <c r="Q82" s="85"/>
      <c r="R82" s="85"/>
      <c r="S82" s="85"/>
      <c r="T82" s="85"/>
      <c r="U82" s="85"/>
      <c r="V82" s="85"/>
      <c r="W82" s="85"/>
      <c r="X82" s="85">
        <v>1</v>
      </c>
      <c r="Y82" s="85"/>
      <c r="Z82" s="85">
        <v>1</v>
      </c>
      <c r="AA82" s="85"/>
      <c r="AB82" s="85"/>
      <c r="AC82" s="85"/>
      <c r="AD82" s="85"/>
      <c r="AE82" s="85"/>
      <c r="AF82" s="85"/>
      <c r="AG82" s="85"/>
      <c r="AH82" s="85">
        <v>1</v>
      </c>
      <c r="AI82" s="85"/>
      <c r="AJ82" s="85"/>
      <c r="AK82" s="85"/>
      <c r="AL82" s="85"/>
      <c r="AM82" s="85"/>
      <c r="AN82" s="85"/>
      <c r="AO82" s="85"/>
      <c r="AP82" s="88"/>
      <c r="AQ82" s="86"/>
      <c r="AR82" s="21"/>
      <c r="AS82" s="20"/>
      <c r="AT82" s="20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5"/>
      <c r="BO82" s="54"/>
      <c r="BP82" s="151"/>
      <c r="BQ82" s="5"/>
      <c r="BR82" s="5"/>
      <c r="BS82" s="5"/>
      <c r="BT82" s="5"/>
      <c r="BU82" s="5"/>
      <c r="BV82" s="5"/>
      <c r="BW82" s="5"/>
      <c r="BX82" s="5"/>
      <c r="BY82" s="5"/>
    </row>
    <row r="83" ht="9" customHeight="1"/>
    <row r="84" spans="1:3" ht="9.75">
      <c r="A84" s="6"/>
      <c r="B84" s="6"/>
      <c r="C84" s="6"/>
    </row>
    <row r="85" spans="1:3" ht="9" customHeight="1">
      <c r="A85" s="6"/>
      <c r="B85" s="6"/>
      <c r="C85" s="12"/>
    </row>
    <row r="86" spans="4:79" s="6" customFormat="1" ht="12.75">
      <c r="D86" s="2"/>
      <c r="E86" s="7"/>
      <c r="F86" s="63" t="s">
        <v>190</v>
      </c>
      <c r="G86" s="64"/>
      <c r="H86" s="64"/>
      <c r="I86" s="62"/>
      <c r="J86" s="62"/>
      <c r="K86" s="62"/>
      <c r="L86" s="62"/>
      <c r="N86" s="54"/>
      <c r="O86" s="18"/>
      <c r="P86" s="18"/>
      <c r="Q86" s="19"/>
      <c r="R86" s="17"/>
      <c r="S86" s="5"/>
      <c r="T86" s="19"/>
      <c r="U86" s="13"/>
      <c r="V86" s="19"/>
      <c r="W86" s="19"/>
      <c r="X86" s="5"/>
      <c r="Y86" s="13"/>
      <c r="Z86" s="19"/>
      <c r="AA86" s="5"/>
      <c r="AB86" s="19"/>
      <c r="AC86" s="13"/>
      <c r="AD86" s="5"/>
      <c r="AE86" s="19"/>
      <c r="AF86" s="5"/>
      <c r="AG86" s="13"/>
      <c r="AH86" s="19"/>
      <c r="AI86" s="13"/>
      <c r="AJ86" s="16"/>
      <c r="AK86" s="19"/>
      <c r="AL86" s="19"/>
      <c r="AM86" s="13"/>
      <c r="AN86" s="13"/>
      <c r="AO86" s="5"/>
      <c r="AP86" s="19"/>
      <c r="AQ86" s="19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4"/>
      <c r="BP86" s="151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1:79" s="12" customFormat="1" ht="54.75">
      <c r="A87" s="6"/>
      <c r="B87" s="6"/>
      <c r="C87" s="6"/>
      <c r="D87" s="2"/>
      <c r="E87" s="24" t="s">
        <v>21</v>
      </c>
      <c r="F87" s="25" t="s">
        <v>13</v>
      </c>
      <c r="G87" s="25" t="s">
        <v>12</v>
      </c>
      <c r="H87" s="25" t="s">
        <v>26</v>
      </c>
      <c r="I87" s="25" t="s">
        <v>11</v>
      </c>
      <c r="J87" s="25" t="s">
        <v>22</v>
      </c>
      <c r="K87" s="25" t="s">
        <v>23</v>
      </c>
      <c r="L87" s="25" t="s">
        <v>24</v>
      </c>
      <c r="M87" s="25" t="s">
        <v>25</v>
      </c>
      <c r="N87" s="25" t="s">
        <v>9</v>
      </c>
      <c r="O87" s="25" t="s">
        <v>10</v>
      </c>
      <c r="P87" s="25" t="s">
        <v>202</v>
      </c>
      <c r="Q87" s="25" t="str">
        <f>Q67</f>
        <v>Ross</v>
      </c>
      <c r="R87" s="25" t="str">
        <f aca="true" t="shared" si="6" ref="R87:BM87">R67</f>
        <v>Duckworth</v>
      </c>
      <c r="S87" s="25" t="str">
        <f t="shared" si="6"/>
        <v>Whittle</v>
      </c>
      <c r="T87" s="25" t="str">
        <f t="shared" si="6"/>
        <v>Pybus</v>
      </c>
      <c r="U87" s="25" t="str">
        <f t="shared" si="6"/>
        <v>Kouogun</v>
      </c>
      <c r="V87" s="25" t="str">
        <f t="shared" si="6"/>
        <v>Crookes</v>
      </c>
      <c r="W87" s="25" t="str">
        <f t="shared" si="6"/>
        <v>Kouhyar</v>
      </c>
      <c r="X87" s="25" t="str">
        <f t="shared" si="6"/>
        <v>Dyson</v>
      </c>
      <c r="Y87" s="25" t="str">
        <f t="shared" si="6"/>
        <v>John-Lewis</v>
      </c>
      <c r="Z87" s="25" t="str">
        <f t="shared" si="6"/>
        <v>Hancox</v>
      </c>
      <c r="AA87" s="25" t="str">
        <f t="shared" si="6"/>
        <v>James L</v>
      </c>
      <c r="AB87" s="25" t="str">
        <f t="shared" si="6"/>
        <v>Hurst</v>
      </c>
      <c r="AC87" s="25" t="str">
        <f t="shared" si="6"/>
        <v>Kerr</v>
      </c>
      <c r="AD87" s="25" t="str">
        <f t="shared" si="6"/>
        <v>Boden</v>
      </c>
      <c r="AE87" s="25" t="str">
        <f t="shared" si="6"/>
        <v>Burgess</v>
      </c>
      <c r="AF87" s="25" t="str">
        <f t="shared" si="6"/>
        <v>Whitley</v>
      </c>
      <c r="AG87" s="25" t="str">
        <f t="shared" si="6"/>
        <v>Fallowfield</v>
      </c>
      <c r="AH87" s="25" t="str">
        <f t="shared" si="6"/>
        <v>Duku</v>
      </c>
      <c r="AI87" s="25" t="str">
        <f t="shared" si="6"/>
        <v>Sanders</v>
      </c>
      <c r="AJ87" s="25" t="str">
        <f t="shared" si="6"/>
        <v>James K</v>
      </c>
      <c r="AK87" s="25" t="str">
        <f t="shared" si="6"/>
        <v>Greaves</v>
      </c>
      <c r="AL87" s="25" t="str">
        <f t="shared" si="6"/>
        <v>Mafuta</v>
      </c>
      <c r="AM87" s="25" t="str">
        <f t="shared" si="6"/>
        <v>Thomas</v>
      </c>
      <c r="AN87" s="25" t="str">
        <f t="shared" si="6"/>
        <v>McLaughlin</v>
      </c>
      <c r="AO87" s="25" t="str">
        <f t="shared" si="6"/>
        <v>Forde</v>
      </c>
      <c r="AP87" s="25" t="str">
        <f t="shared" si="6"/>
        <v>Tanner</v>
      </c>
      <c r="AQ87" s="25" t="str">
        <f t="shared" si="6"/>
        <v>Bulmer</v>
      </c>
      <c r="AR87" s="25" t="str">
        <f t="shared" si="6"/>
        <v>Campbell</v>
      </c>
      <c r="AS87" s="25" t="str">
        <f t="shared" si="6"/>
        <v>Ellis</v>
      </c>
      <c r="AT87" s="25" t="str">
        <f t="shared" si="6"/>
        <v>Rowe</v>
      </c>
      <c r="AU87" s="25" t="str">
        <f t="shared" si="6"/>
        <v>Player  32</v>
      </c>
      <c r="AV87" s="25" t="str">
        <f t="shared" si="6"/>
        <v>Player  33</v>
      </c>
      <c r="AW87" s="25" t="str">
        <f t="shared" si="6"/>
        <v>Player  34</v>
      </c>
      <c r="AX87" s="25" t="str">
        <f t="shared" si="6"/>
        <v>Player  35</v>
      </c>
      <c r="AY87" s="25" t="str">
        <f t="shared" si="6"/>
        <v>Player  36</v>
      </c>
      <c r="AZ87" s="25" t="str">
        <f t="shared" si="6"/>
        <v>Player  37</v>
      </c>
      <c r="BA87" s="25" t="str">
        <f t="shared" si="6"/>
        <v>Player  38</v>
      </c>
      <c r="BB87" s="25" t="str">
        <f t="shared" si="6"/>
        <v>Player  39</v>
      </c>
      <c r="BC87" s="25" t="str">
        <f t="shared" si="6"/>
        <v>Player  40</v>
      </c>
      <c r="BD87" s="25" t="str">
        <f t="shared" si="6"/>
        <v>Player  41</v>
      </c>
      <c r="BE87" s="25" t="str">
        <f t="shared" si="6"/>
        <v>Player  42</v>
      </c>
      <c r="BF87" s="25" t="str">
        <f t="shared" si="6"/>
        <v>Player  43</v>
      </c>
      <c r="BG87" s="25" t="str">
        <f t="shared" si="6"/>
        <v>Player  44</v>
      </c>
      <c r="BH87" s="25" t="str">
        <f t="shared" si="6"/>
        <v>Player  45</v>
      </c>
      <c r="BI87" s="25" t="str">
        <f t="shared" si="6"/>
        <v>Player  46</v>
      </c>
      <c r="BJ87" s="25" t="str">
        <f t="shared" si="6"/>
        <v>Player  47</v>
      </c>
      <c r="BK87" s="25" t="str">
        <f t="shared" si="6"/>
        <v>Player  48</v>
      </c>
      <c r="BL87" s="25" t="str">
        <f t="shared" si="6"/>
        <v>Player  49</v>
      </c>
      <c r="BM87" s="25" t="str">
        <f t="shared" si="6"/>
        <v>Player 50</v>
      </c>
      <c r="BN87" s="5"/>
      <c r="BO87" s="157"/>
      <c r="BP87" s="152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</row>
    <row r="88" spans="4:79" s="6" customFormat="1" ht="8.25" customHeight="1">
      <c r="D88" s="2"/>
      <c r="E88" s="70">
        <v>3</v>
      </c>
      <c r="F88" s="66" t="s">
        <v>3</v>
      </c>
      <c r="G88" s="66">
        <v>20</v>
      </c>
      <c r="H88" s="66" t="s">
        <v>31</v>
      </c>
      <c r="I88" s="66" t="s">
        <v>289</v>
      </c>
      <c r="J88" s="66" t="s">
        <v>27</v>
      </c>
      <c r="K88" s="66">
        <v>5</v>
      </c>
      <c r="L88" s="66">
        <v>0</v>
      </c>
      <c r="M88" s="66" t="s">
        <v>188</v>
      </c>
      <c r="N88" s="138" t="s">
        <v>308</v>
      </c>
      <c r="O88" s="90">
        <v>1172</v>
      </c>
      <c r="P88" s="90">
        <v>26</v>
      </c>
      <c r="Q88" s="112" t="s">
        <v>215</v>
      </c>
      <c r="R88" s="112">
        <v>2</v>
      </c>
      <c r="S88" s="123"/>
      <c r="T88" s="123" t="s">
        <v>215</v>
      </c>
      <c r="U88" s="140">
        <v>5</v>
      </c>
      <c r="V88" s="123">
        <v>3</v>
      </c>
      <c r="W88" s="123"/>
      <c r="X88" s="123">
        <v>8</v>
      </c>
      <c r="Y88" s="146">
        <v>9</v>
      </c>
      <c r="Z88" s="123">
        <v>12</v>
      </c>
      <c r="AA88" s="123"/>
      <c r="AB88" s="123">
        <v>14</v>
      </c>
      <c r="AC88" s="123"/>
      <c r="AD88" s="123"/>
      <c r="AE88" s="148">
        <v>11</v>
      </c>
      <c r="AF88" s="123">
        <v>1</v>
      </c>
      <c r="AG88" s="123" t="s">
        <v>215</v>
      </c>
      <c r="AH88" s="123">
        <v>10</v>
      </c>
      <c r="AI88" s="123">
        <v>6</v>
      </c>
      <c r="AJ88" s="123"/>
      <c r="AK88" s="123">
        <v>13</v>
      </c>
      <c r="AL88" s="123"/>
      <c r="AM88" s="123">
        <v>7</v>
      </c>
      <c r="AN88" s="123">
        <v>4</v>
      </c>
      <c r="AO88" s="123"/>
      <c r="AP88" s="112"/>
      <c r="AQ88" s="115"/>
      <c r="AR88" s="50"/>
      <c r="AS88" s="111"/>
      <c r="AT88" s="111"/>
      <c r="AU88" s="111"/>
      <c r="AV88" s="111"/>
      <c r="AW88" s="111"/>
      <c r="AX88" s="111"/>
      <c r="AY88" s="26"/>
      <c r="AZ88" s="26"/>
      <c r="BA88" s="26"/>
      <c r="BB88" s="26"/>
      <c r="BC88" s="26"/>
      <c r="BD88" s="26"/>
      <c r="BE88" s="26"/>
      <c r="BF88" s="27"/>
      <c r="BG88" s="27"/>
      <c r="BH88" s="27"/>
      <c r="BI88" s="27"/>
      <c r="BJ88" s="27"/>
      <c r="BK88" s="27"/>
      <c r="BL88" s="27"/>
      <c r="BM88" s="26">
        <f aca="true" t="shared" si="7" ref="BM88:BM96">SUM(Q88:BJ88)</f>
        <v>105</v>
      </c>
      <c r="BN88" s="60">
        <f aca="true" t="shared" si="8" ref="BN88:BN98">E88</f>
        <v>3</v>
      </c>
      <c r="BO88" s="158"/>
      <c r="BP88" s="151" t="s">
        <v>292</v>
      </c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</row>
    <row r="89" spans="4:79" s="6" customFormat="1" ht="8.25" customHeight="1">
      <c r="D89" s="2"/>
      <c r="E89" s="70">
        <v>4</v>
      </c>
      <c r="F89" s="66" t="s">
        <v>4</v>
      </c>
      <c r="G89" s="66">
        <v>14</v>
      </c>
      <c r="H89" s="66" t="s">
        <v>31</v>
      </c>
      <c r="I89" s="66" t="s">
        <v>301</v>
      </c>
      <c r="J89" s="66" t="s">
        <v>305</v>
      </c>
      <c r="K89" s="66">
        <v>1</v>
      </c>
      <c r="L89" s="66">
        <v>1</v>
      </c>
      <c r="M89" s="153" t="s">
        <v>302</v>
      </c>
      <c r="N89" s="139" t="s">
        <v>307</v>
      </c>
      <c r="O89" s="90">
        <v>2345</v>
      </c>
      <c r="P89" s="90">
        <v>233</v>
      </c>
      <c r="Q89" s="112">
        <v>1</v>
      </c>
      <c r="R89" s="112">
        <v>2</v>
      </c>
      <c r="S89" s="133">
        <v>3</v>
      </c>
      <c r="T89" s="112">
        <v>4</v>
      </c>
      <c r="U89" s="112"/>
      <c r="V89" s="112">
        <v>12</v>
      </c>
      <c r="W89" s="112"/>
      <c r="X89" s="112">
        <v>8</v>
      </c>
      <c r="Y89" s="112"/>
      <c r="Z89" s="112">
        <v>13</v>
      </c>
      <c r="AA89" s="112"/>
      <c r="AB89" s="112">
        <v>11</v>
      </c>
      <c r="AC89" s="112">
        <v>5</v>
      </c>
      <c r="AD89" s="112"/>
      <c r="AE89" s="112" t="s">
        <v>215</v>
      </c>
      <c r="AF89" s="112"/>
      <c r="AG89" s="112" t="s">
        <v>215</v>
      </c>
      <c r="AH89" s="134">
        <v>9</v>
      </c>
      <c r="AI89" s="132">
        <v>6</v>
      </c>
      <c r="AJ89" s="123"/>
      <c r="AK89" s="123"/>
      <c r="AL89" s="123"/>
      <c r="AM89" s="123">
        <v>7</v>
      </c>
      <c r="AN89" s="123" t="s">
        <v>215</v>
      </c>
      <c r="AO89" s="123">
        <v>10</v>
      </c>
      <c r="AP89" s="123">
        <v>14</v>
      </c>
      <c r="AQ89" s="125" t="s">
        <v>215</v>
      </c>
      <c r="AR89" s="126"/>
      <c r="AS89" s="127"/>
      <c r="AT89" s="127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26"/>
      <c r="BF89" s="26"/>
      <c r="BG89" s="23"/>
      <c r="BH89" s="23"/>
      <c r="BI89" s="23"/>
      <c r="BJ89" s="23"/>
      <c r="BK89" s="23"/>
      <c r="BL89" s="23"/>
      <c r="BM89" s="26">
        <f t="shared" si="7"/>
        <v>105</v>
      </c>
      <c r="BN89" s="60">
        <f t="shared" si="8"/>
        <v>4</v>
      </c>
      <c r="BO89" s="158"/>
      <c r="BP89" s="151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</row>
    <row r="90" spans="4:79" s="6" customFormat="1" ht="8.25" customHeight="1">
      <c r="D90" s="2"/>
      <c r="E90" s="70">
        <v>5</v>
      </c>
      <c r="F90" s="66" t="s">
        <v>5</v>
      </c>
      <c r="G90" s="66">
        <v>11</v>
      </c>
      <c r="H90" s="66" t="s">
        <v>24</v>
      </c>
      <c r="I90" s="66" t="s">
        <v>315</v>
      </c>
      <c r="J90" s="66" t="s">
        <v>27</v>
      </c>
      <c r="K90" s="66">
        <v>2</v>
      </c>
      <c r="L90" s="66">
        <v>0</v>
      </c>
      <c r="M90" s="66" t="s">
        <v>0</v>
      </c>
      <c r="N90" s="139" t="s">
        <v>321</v>
      </c>
      <c r="O90" s="90">
        <v>2780</v>
      </c>
      <c r="P90" s="90">
        <v>103</v>
      </c>
      <c r="Q90" s="112"/>
      <c r="R90" s="112"/>
      <c r="S90" s="112">
        <v>3</v>
      </c>
      <c r="T90" s="112">
        <v>7</v>
      </c>
      <c r="U90" s="112">
        <v>5</v>
      </c>
      <c r="V90" s="112">
        <v>4</v>
      </c>
      <c r="W90" s="112"/>
      <c r="X90" s="132">
        <v>8</v>
      </c>
      <c r="Y90" s="112">
        <v>9</v>
      </c>
      <c r="Z90" s="134">
        <v>11</v>
      </c>
      <c r="AA90" s="112" t="s">
        <v>215</v>
      </c>
      <c r="AB90" s="112" t="s">
        <v>215</v>
      </c>
      <c r="AC90" s="112">
        <v>6</v>
      </c>
      <c r="AD90" s="112"/>
      <c r="AE90" s="123">
        <v>14</v>
      </c>
      <c r="AF90" s="123">
        <v>1</v>
      </c>
      <c r="AG90" s="123">
        <v>2</v>
      </c>
      <c r="AH90" s="123">
        <v>13</v>
      </c>
      <c r="AI90" s="123"/>
      <c r="AJ90" s="123"/>
      <c r="AK90" s="123"/>
      <c r="AL90" s="123"/>
      <c r="AM90" s="123"/>
      <c r="AN90" s="123">
        <v>12</v>
      </c>
      <c r="AO90" s="148">
        <v>10</v>
      </c>
      <c r="AP90" s="123" t="s">
        <v>215</v>
      </c>
      <c r="AQ90" s="125"/>
      <c r="AR90" s="126" t="s">
        <v>215</v>
      </c>
      <c r="AS90" s="127"/>
      <c r="AT90" s="127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26"/>
      <c r="BF90" s="26"/>
      <c r="BG90" s="26"/>
      <c r="BH90" s="26"/>
      <c r="BI90" s="23"/>
      <c r="BJ90" s="23"/>
      <c r="BK90" s="23"/>
      <c r="BL90" s="23"/>
      <c r="BM90" s="26">
        <f t="shared" si="7"/>
        <v>105</v>
      </c>
      <c r="BN90" s="60">
        <f t="shared" si="8"/>
        <v>5</v>
      </c>
      <c r="BO90" s="158"/>
      <c r="BP90" s="151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4:77" s="6" customFormat="1" ht="8.25" customHeight="1">
      <c r="D91" s="2"/>
      <c r="E91" s="70">
        <v>6</v>
      </c>
      <c r="F91" s="66" t="s">
        <v>6</v>
      </c>
      <c r="G91" s="66">
        <v>11</v>
      </c>
      <c r="H91" s="66" t="s">
        <v>31</v>
      </c>
      <c r="I91" s="66" t="s">
        <v>333</v>
      </c>
      <c r="J91" s="66" t="s">
        <v>29</v>
      </c>
      <c r="K91" s="66">
        <v>1</v>
      </c>
      <c r="L91" s="66">
        <v>2</v>
      </c>
      <c r="M91" s="66" t="s">
        <v>30</v>
      </c>
      <c r="N91" s="139" t="s">
        <v>339</v>
      </c>
      <c r="O91" s="90">
        <v>3867</v>
      </c>
      <c r="P91" s="144">
        <v>663</v>
      </c>
      <c r="Q91" s="112" t="s">
        <v>33</v>
      </c>
      <c r="R91" s="112">
        <v>2</v>
      </c>
      <c r="S91" s="112"/>
      <c r="T91" s="112">
        <v>4</v>
      </c>
      <c r="U91" s="112">
        <v>5</v>
      </c>
      <c r="V91" s="112">
        <v>6</v>
      </c>
      <c r="W91" s="112"/>
      <c r="X91" s="112">
        <v>14</v>
      </c>
      <c r="Y91" s="112">
        <v>13</v>
      </c>
      <c r="Z91" s="112">
        <v>3</v>
      </c>
      <c r="AA91" s="112">
        <v>11</v>
      </c>
      <c r="AB91" s="112" t="s">
        <v>215</v>
      </c>
      <c r="AC91" s="112"/>
      <c r="AD91" s="112"/>
      <c r="AE91" s="112" t="s">
        <v>215</v>
      </c>
      <c r="AF91" s="112">
        <v>1</v>
      </c>
      <c r="AG91" s="112">
        <v>12</v>
      </c>
      <c r="AH91" s="133">
        <v>9</v>
      </c>
      <c r="AI91" s="112" t="s">
        <v>215</v>
      </c>
      <c r="AJ91" s="112"/>
      <c r="AK91" s="112"/>
      <c r="AL91" s="132">
        <v>8</v>
      </c>
      <c r="AM91" s="112"/>
      <c r="AN91" s="133">
        <v>7</v>
      </c>
      <c r="AO91" s="112">
        <v>10</v>
      </c>
      <c r="AP91" s="112"/>
      <c r="AQ91" s="115"/>
      <c r="AR91" s="50" t="s">
        <v>215</v>
      </c>
      <c r="AS91" s="111"/>
      <c r="AT91" s="111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3"/>
      <c r="BK91" s="23"/>
      <c r="BL91" s="23"/>
      <c r="BM91" s="26">
        <f t="shared" si="7"/>
        <v>105</v>
      </c>
      <c r="BN91" s="60">
        <f t="shared" si="8"/>
        <v>6</v>
      </c>
      <c r="BO91" s="158"/>
      <c r="BP91" s="151"/>
      <c r="BQ91" s="5"/>
      <c r="BR91" s="5"/>
      <c r="BS91" s="5"/>
      <c r="BT91" s="5"/>
      <c r="BU91" s="5"/>
      <c r="BV91" s="5"/>
      <c r="BW91" s="5"/>
      <c r="BX91" s="5"/>
      <c r="BY91" s="5"/>
    </row>
    <row r="92" spans="4:69" s="6" customFormat="1" ht="8.25" customHeight="1">
      <c r="D92" s="2"/>
      <c r="E92" s="70">
        <v>4</v>
      </c>
      <c r="F92" s="66"/>
      <c r="G92" s="66"/>
      <c r="H92" s="66"/>
      <c r="I92" s="66"/>
      <c r="J92" s="66"/>
      <c r="K92" s="66"/>
      <c r="L92" s="66"/>
      <c r="M92" s="66"/>
      <c r="N92" s="105"/>
      <c r="O92" s="90"/>
      <c r="P92" s="144"/>
      <c r="Q92" s="111"/>
      <c r="R92" s="114" t="s">
        <v>33</v>
      </c>
      <c r="S92" s="114"/>
      <c r="T92" s="114" t="s">
        <v>33</v>
      </c>
      <c r="U92" s="112" t="s">
        <v>33</v>
      </c>
      <c r="V92" s="112" t="s">
        <v>33</v>
      </c>
      <c r="W92" s="112"/>
      <c r="X92" s="112"/>
      <c r="Y92" s="112"/>
      <c r="Z92" s="112"/>
      <c r="AA92" s="112" t="s">
        <v>33</v>
      </c>
      <c r="AB92" s="112"/>
      <c r="AC92" s="112"/>
      <c r="AD92" s="112"/>
      <c r="AE92" s="112"/>
      <c r="AF92" s="112" t="s">
        <v>33</v>
      </c>
      <c r="AG92" s="112"/>
      <c r="AH92" s="112" t="s">
        <v>33</v>
      </c>
      <c r="AI92" s="112"/>
      <c r="AJ92" s="112"/>
      <c r="AK92" s="112"/>
      <c r="AL92" s="112" t="s">
        <v>33</v>
      </c>
      <c r="AM92" s="112"/>
      <c r="AN92" s="112" t="s">
        <v>33</v>
      </c>
      <c r="AO92" s="112" t="s">
        <v>33</v>
      </c>
      <c r="AP92" s="112"/>
      <c r="AQ92" s="115"/>
      <c r="AR92" s="50"/>
      <c r="AS92" s="111"/>
      <c r="AT92" s="111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3"/>
      <c r="BK92" s="23"/>
      <c r="BL92" s="23"/>
      <c r="BM92" s="26">
        <f t="shared" si="7"/>
        <v>0</v>
      </c>
      <c r="BN92" s="60">
        <f t="shared" si="8"/>
        <v>4</v>
      </c>
      <c r="BO92" s="158"/>
      <c r="BP92" s="151"/>
      <c r="BQ92" s="5"/>
    </row>
    <row r="93" spans="4:68" s="6" customFormat="1" ht="8.25" customHeight="1">
      <c r="D93" s="2"/>
      <c r="E93" s="70" t="s">
        <v>192</v>
      </c>
      <c r="F93" s="66"/>
      <c r="G93" s="66"/>
      <c r="H93" s="66"/>
      <c r="I93" s="66"/>
      <c r="J93" s="66"/>
      <c r="K93" s="66"/>
      <c r="L93" s="66"/>
      <c r="M93" s="66"/>
      <c r="N93" s="105"/>
      <c r="O93" s="90"/>
      <c r="P93" s="144"/>
      <c r="Q93" s="114"/>
      <c r="R93" s="114"/>
      <c r="S93" s="114"/>
      <c r="T93" s="114"/>
      <c r="U93" s="112"/>
      <c r="V93" s="112" t="s">
        <v>33</v>
      </c>
      <c r="W93" s="112"/>
      <c r="X93" s="112"/>
      <c r="Y93" s="112"/>
      <c r="Z93" s="112" t="s">
        <v>33</v>
      </c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 t="s">
        <v>33</v>
      </c>
      <c r="AM93" s="112"/>
      <c r="AN93" s="112"/>
      <c r="AO93" s="112"/>
      <c r="AP93" s="112"/>
      <c r="AQ93" s="115"/>
      <c r="AR93" s="50"/>
      <c r="AS93" s="111"/>
      <c r="AT93" s="111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3"/>
      <c r="BK93" s="23"/>
      <c r="BL93" s="23"/>
      <c r="BM93" s="26">
        <f t="shared" si="7"/>
        <v>0</v>
      </c>
      <c r="BN93" s="60" t="str">
        <f t="shared" si="8"/>
        <v>SF1</v>
      </c>
      <c r="BO93" s="158"/>
      <c r="BP93" s="151"/>
    </row>
    <row r="94" spans="4:68" s="6" customFormat="1" ht="8.25" customHeight="1">
      <c r="D94" s="2"/>
      <c r="E94" s="70" t="s">
        <v>193</v>
      </c>
      <c r="F94" s="66"/>
      <c r="G94" s="66"/>
      <c r="H94" s="66"/>
      <c r="I94" s="66"/>
      <c r="J94" s="66"/>
      <c r="K94" s="66"/>
      <c r="L94" s="66"/>
      <c r="M94" s="66"/>
      <c r="N94" s="105"/>
      <c r="O94" s="90"/>
      <c r="P94" s="144"/>
      <c r="Q94" s="128"/>
      <c r="R94" s="128"/>
      <c r="S94" s="127"/>
      <c r="T94" s="128"/>
      <c r="U94" s="127"/>
      <c r="V94" s="126"/>
      <c r="W94" s="128"/>
      <c r="X94" s="125"/>
      <c r="Y94" s="128"/>
      <c r="Z94" s="128"/>
      <c r="AA94" s="127"/>
      <c r="AB94" s="128"/>
      <c r="AC94" s="114"/>
      <c r="AD94" s="114"/>
      <c r="AE94" s="114"/>
      <c r="AF94" s="114"/>
      <c r="AG94" s="114"/>
      <c r="AH94" s="114"/>
      <c r="AI94" s="114" t="s">
        <v>33</v>
      </c>
      <c r="AJ94" s="114"/>
      <c r="AK94" s="114"/>
      <c r="AL94" s="114"/>
      <c r="AM94" s="111"/>
      <c r="AN94" s="129"/>
      <c r="AO94" s="114"/>
      <c r="AP94" s="114"/>
      <c r="AQ94" s="115"/>
      <c r="AR94" s="50"/>
      <c r="AS94" s="114"/>
      <c r="AT94" s="114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6">
        <f t="shared" si="7"/>
        <v>0</v>
      </c>
      <c r="BN94" s="60" t="str">
        <f t="shared" si="8"/>
        <v>SF2</v>
      </c>
      <c r="BO94" s="158"/>
      <c r="BP94" s="151"/>
    </row>
    <row r="95" spans="4:68" s="6" customFormat="1" ht="8.25" customHeight="1">
      <c r="D95" s="2"/>
      <c r="E95" s="70" t="s">
        <v>23</v>
      </c>
      <c r="F95" s="66"/>
      <c r="G95" s="66"/>
      <c r="H95" s="66"/>
      <c r="I95" s="66"/>
      <c r="J95" s="66"/>
      <c r="K95" s="66"/>
      <c r="L95" s="66"/>
      <c r="M95" s="66"/>
      <c r="N95" s="105"/>
      <c r="O95" s="90"/>
      <c r="P95" s="144"/>
      <c r="Q95" s="20"/>
      <c r="R95" s="20"/>
      <c r="S95" s="26"/>
      <c r="T95" s="20"/>
      <c r="U95" s="26"/>
      <c r="V95" s="21"/>
      <c r="W95" s="20"/>
      <c r="X95" s="23"/>
      <c r="Y95" s="20"/>
      <c r="Z95" s="20"/>
      <c r="AA95" s="26"/>
      <c r="AB95" s="20"/>
      <c r="AC95" s="20"/>
      <c r="AD95" s="20"/>
      <c r="AE95" s="20" t="s">
        <v>33</v>
      </c>
      <c r="AF95" s="20"/>
      <c r="AG95" s="20"/>
      <c r="AH95" s="20"/>
      <c r="AI95" s="20" t="s">
        <v>33</v>
      </c>
      <c r="AJ95" s="20"/>
      <c r="AK95" s="20"/>
      <c r="AL95" s="20"/>
      <c r="AM95" s="26"/>
      <c r="AN95" s="47"/>
      <c r="AO95" s="20"/>
      <c r="AP95" s="20"/>
      <c r="AQ95" s="23"/>
      <c r="AR95" s="21"/>
      <c r="AS95" s="20"/>
      <c r="AT95" s="20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6">
        <f t="shared" si="7"/>
        <v>0</v>
      </c>
      <c r="BN95" s="60" t="str">
        <f t="shared" si="8"/>
        <v>F</v>
      </c>
      <c r="BO95" s="158"/>
      <c r="BP95" s="151"/>
    </row>
    <row r="96" spans="4:68" s="6" customFormat="1" ht="8.25" customHeight="1">
      <c r="D96" s="2"/>
      <c r="E96" s="70"/>
      <c r="F96" s="74"/>
      <c r="G96" s="75"/>
      <c r="H96" s="75"/>
      <c r="I96" s="68"/>
      <c r="J96" s="74"/>
      <c r="K96" s="74"/>
      <c r="L96" s="74"/>
      <c r="M96" s="67"/>
      <c r="N96" s="103"/>
      <c r="O96" s="84"/>
      <c r="P96" s="145"/>
      <c r="Q96" s="20"/>
      <c r="R96" s="20"/>
      <c r="S96" s="26"/>
      <c r="T96" s="20"/>
      <c r="U96" s="26"/>
      <c r="V96" s="21"/>
      <c r="W96" s="20"/>
      <c r="X96" s="23"/>
      <c r="Y96" s="20"/>
      <c r="Z96" s="20"/>
      <c r="AA96" s="26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6"/>
      <c r="AN96" s="47"/>
      <c r="AO96" s="20"/>
      <c r="AP96" s="20"/>
      <c r="AQ96" s="23"/>
      <c r="AR96" s="21"/>
      <c r="AS96" s="20"/>
      <c r="AT96" s="20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6">
        <f t="shared" si="7"/>
        <v>0</v>
      </c>
      <c r="BN96" s="60">
        <f t="shared" si="8"/>
        <v>0</v>
      </c>
      <c r="BO96" s="158"/>
      <c r="BP96" s="151"/>
    </row>
    <row r="97" spans="4:68" s="6" customFormat="1" ht="8.25" customHeight="1">
      <c r="D97" s="2"/>
      <c r="E97" s="70"/>
      <c r="F97" s="74"/>
      <c r="G97" s="75"/>
      <c r="H97" s="75"/>
      <c r="I97" s="68"/>
      <c r="J97" s="74"/>
      <c r="K97" s="74"/>
      <c r="L97" s="74"/>
      <c r="M97" s="67"/>
      <c r="N97" s="74"/>
      <c r="O97" s="84"/>
      <c r="P97" s="145"/>
      <c r="Q97" s="20"/>
      <c r="R97" s="20"/>
      <c r="S97" s="26"/>
      <c r="T97" s="20"/>
      <c r="U97" s="26"/>
      <c r="V97" s="21"/>
      <c r="W97" s="20"/>
      <c r="X97" s="23"/>
      <c r="Y97" s="20"/>
      <c r="Z97" s="20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6"/>
      <c r="AN97" s="47"/>
      <c r="AO97" s="20"/>
      <c r="AP97" s="20"/>
      <c r="AQ97" s="23"/>
      <c r="AR97" s="21"/>
      <c r="AS97" s="20"/>
      <c r="AT97" s="20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60">
        <f t="shared" si="8"/>
        <v>0</v>
      </c>
      <c r="BO97" s="158"/>
      <c r="BP97" s="151"/>
    </row>
    <row r="98" spans="4:68" s="6" customFormat="1" ht="8.25" customHeight="1">
      <c r="D98" s="2"/>
      <c r="E98" s="70"/>
      <c r="F98" s="74"/>
      <c r="G98" s="75"/>
      <c r="H98" s="75"/>
      <c r="I98" s="68"/>
      <c r="J98" s="74"/>
      <c r="K98" s="74"/>
      <c r="L98" s="74"/>
      <c r="M98" s="67"/>
      <c r="N98" s="74"/>
      <c r="O98" s="84"/>
      <c r="P98" s="145"/>
      <c r="Q98" s="20"/>
      <c r="R98" s="20"/>
      <c r="S98" s="26"/>
      <c r="T98" s="20"/>
      <c r="U98" s="26"/>
      <c r="V98" s="21"/>
      <c r="W98" s="20"/>
      <c r="X98" s="23"/>
      <c r="Y98" s="20"/>
      <c r="Z98" s="20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6"/>
      <c r="AN98" s="47"/>
      <c r="AO98" s="20"/>
      <c r="AP98" s="20"/>
      <c r="AQ98" s="23"/>
      <c r="AR98" s="21"/>
      <c r="AS98" s="20"/>
      <c r="AT98" s="20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60">
        <f t="shared" si="8"/>
        <v>0</v>
      </c>
      <c r="BO98" s="158"/>
      <c r="BP98" s="151"/>
    </row>
    <row r="99" spans="4:77" s="6" customFormat="1" ht="8.25" customHeight="1">
      <c r="D99" s="2"/>
      <c r="E99" s="7"/>
      <c r="G99" s="8"/>
      <c r="H99" s="8"/>
      <c r="I99" s="6" t="s">
        <v>306</v>
      </c>
      <c r="N99" s="55"/>
      <c r="O99" s="51"/>
      <c r="P99" s="5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50"/>
      <c r="AJ99" s="21"/>
      <c r="AK99" s="21"/>
      <c r="AL99" s="21"/>
      <c r="AM99" s="21"/>
      <c r="AN99" s="28"/>
      <c r="AO99" s="5"/>
      <c r="AP99" s="21"/>
      <c r="AQ99" s="21"/>
      <c r="AR99" s="28"/>
      <c r="AS99" s="5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8"/>
      <c r="BO99" s="54"/>
      <c r="BP99" s="151"/>
      <c r="BQ99" s="5"/>
      <c r="BR99" s="5"/>
      <c r="BS99" s="5"/>
      <c r="BT99" s="5"/>
      <c r="BU99" s="5"/>
      <c r="BV99" s="5"/>
      <c r="BW99" s="5"/>
      <c r="BX99" s="5"/>
      <c r="BY99" s="5"/>
    </row>
    <row r="100" spans="4:77" s="6" customFormat="1" ht="8.25" customHeight="1">
      <c r="D100" s="2"/>
      <c r="E100" s="7"/>
      <c r="G100" s="8"/>
      <c r="H100" s="8"/>
      <c r="N100" s="91">
        <f>SUM(Q100:BK100)</f>
        <v>44</v>
      </c>
      <c r="O100" s="48" t="s">
        <v>7</v>
      </c>
      <c r="P100" s="48"/>
      <c r="Q100" s="85">
        <v>1</v>
      </c>
      <c r="R100" s="101">
        <v>3</v>
      </c>
      <c r="S100" s="98">
        <v>2</v>
      </c>
      <c r="T100" s="101">
        <v>3</v>
      </c>
      <c r="U100" s="98">
        <v>3</v>
      </c>
      <c r="V100" s="102">
        <v>3</v>
      </c>
      <c r="W100" s="101"/>
      <c r="X100" s="99">
        <v>3</v>
      </c>
      <c r="Y100" s="99">
        <v>2</v>
      </c>
      <c r="Z100" s="101">
        <v>2</v>
      </c>
      <c r="AA100" s="98">
        <v>1</v>
      </c>
      <c r="AB100" s="101">
        <v>1</v>
      </c>
      <c r="AC100" s="101">
        <v>2</v>
      </c>
      <c r="AD100" s="101"/>
      <c r="AE100" s="98">
        <v>1</v>
      </c>
      <c r="AF100" s="98">
        <v>3</v>
      </c>
      <c r="AG100" s="98">
        <v>1</v>
      </c>
      <c r="AH100" s="98">
        <v>3</v>
      </c>
      <c r="AI100" s="98">
        <v>2</v>
      </c>
      <c r="AJ100" s="98"/>
      <c r="AK100" s="98"/>
      <c r="AL100" s="98">
        <v>1</v>
      </c>
      <c r="AM100" s="98">
        <v>2</v>
      </c>
      <c r="AN100" s="98">
        <v>2</v>
      </c>
      <c r="AO100" s="98">
        <v>3</v>
      </c>
      <c r="AP100" s="98"/>
      <c r="AQ100" s="98"/>
      <c r="AR100" s="98"/>
      <c r="AS100" s="98"/>
      <c r="AT100" s="98"/>
      <c r="AU100" s="100"/>
      <c r="AV100" s="100"/>
      <c r="AW100" s="100"/>
      <c r="AX100" s="100"/>
      <c r="AY100" s="100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5"/>
      <c r="BO100" s="54"/>
      <c r="BP100" s="151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s="6" customFormat="1" ht="8.25" customHeight="1">
      <c r="A101" s="2"/>
      <c r="B101" s="2"/>
      <c r="C101" s="2"/>
      <c r="D101" s="2"/>
      <c r="E101" s="7"/>
      <c r="G101" s="8"/>
      <c r="H101" s="8"/>
      <c r="N101" s="91">
        <f>SUM(Q101:BK101)</f>
        <v>12</v>
      </c>
      <c r="O101" s="48" t="s">
        <v>15</v>
      </c>
      <c r="P101" s="48"/>
      <c r="Q101" s="85"/>
      <c r="R101" s="101"/>
      <c r="S101" s="98"/>
      <c r="T101" s="101"/>
      <c r="U101" s="98"/>
      <c r="V101" s="102">
        <v>1</v>
      </c>
      <c r="W101" s="101"/>
      <c r="X101" s="99">
        <v>1</v>
      </c>
      <c r="Y101" s="99">
        <v>1</v>
      </c>
      <c r="Z101" s="101">
        <v>2</v>
      </c>
      <c r="AA101" s="98"/>
      <c r="AB101" s="101">
        <v>1</v>
      </c>
      <c r="AC101" s="101"/>
      <c r="AD101" s="101"/>
      <c r="AE101" s="98">
        <v>1</v>
      </c>
      <c r="AF101" s="101"/>
      <c r="AG101" s="101">
        <v>1</v>
      </c>
      <c r="AH101" s="101">
        <v>1</v>
      </c>
      <c r="AI101" s="101"/>
      <c r="AJ101" s="101"/>
      <c r="AK101" s="101">
        <v>1</v>
      </c>
      <c r="AL101" s="101"/>
      <c r="AM101" s="98"/>
      <c r="AN101" s="101">
        <v>1</v>
      </c>
      <c r="AO101" s="101"/>
      <c r="AP101" s="101">
        <v>1</v>
      </c>
      <c r="AQ101" s="99"/>
      <c r="AR101" s="102"/>
      <c r="AS101" s="101"/>
      <c r="AT101" s="101"/>
      <c r="AU101" s="99"/>
      <c r="AV101" s="99"/>
      <c r="AW101" s="100"/>
      <c r="AX101" s="99"/>
      <c r="AY101" s="99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5"/>
      <c r="BO101" s="54"/>
      <c r="BP101" s="151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s="6" customFormat="1" ht="8.25" customHeight="1">
      <c r="A102" s="2"/>
      <c r="B102" s="2"/>
      <c r="C102" s="2"/>
      <c r="D102" s="2"/>
      <c r="E102" s="7"/>
      <c r="G102" s="8"/>
      <c r="H102" s="8"/>
      <c r="N102" s="91">
        <f>SUM(Q102:BK102)</f>
        <v>9</v>
      </c>
      <c r="O102" s="35" t="s">
        <v>8</v>
      </c>
      <c r="P102" s="51"/>
      <c r="Q102" s="85"/>
      <c r="R102" s="101"/>
      <c r="S102" s="98"/>
      <c r="T102" s="101"/>
      <c r="U102" s="98"/>
      <c r="V102" s="102"/>
      <c r="W102" s="101"/>
      <c r="X102" s="99">
        <v>1</v>
      </c>
      <c r="Y102" s="99">
        <v>3</v>
      </c>
      <c r="Z102" s="101"/>
      <c r="AA102" s="98"/>
      <c r="AB102" s="101"/>
      <c r="AC102" s="101">
        <v>1</v>
      </c>
      <c r="AD102" s="101"/>
      <c r="AE102" s="101"/>
      <c r="AF102" s="101"/>
      <c r="AG102" s="101"/>
      <c r="AH102" s="101">
        <v>2</v>
      </c>
      <c r="AI102" s="101"/>
      <c r="AJ102" s="101"/>
      <c r="AK102" s="101"/>
      <c r="AL102" s="101"/>
      <c r="AM102" s="98">
        <v>2</v>
      </c>
      <c r="AN102" s="101"/>
      <c r="AO102" s="101"/>
      <c r="AP102" s="101"/>
      <c r="AQ102" s="99"/>
      <c r="AR102" s="102"/>
      <c r="AS102" s="101"/>
      <c r="AT102" s="101"/>
      <c r="AU102" s="99"/>
      <c r="AV102" s="99"/>
      <c r="AW102" s="100"/>
      <c r="AX102" s="99"/>
      <c r="AY102" s="99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5"/>
      <c r="BO102" s="54"/>
      <c r="BP102" s="151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3" ht="9.75">
      <c r="A103" s="6"/>
      <c r="B103" s="6"/>
      <c r="C103" s="6"/>
    </row>
    <row r="104" spans="1:3" ht="12.75">
      <c r="A104" s="6"/>
      <c r="B104" s="6"/>
      <c r="C104" s="12"/>
    </row>
    <row r="105" spans="4:79" s="6" customFormat="1" ht="12.75">
      <c r="D105" s="2"/>
      <c r="E105" s="7"/>
      <c r="F105" s="63" t="s">
        <v>270</v>
      </c>
      <c r="G105" s="64"/>
      <c r="H105" s="64"/>
      <c r="I105" s="62"/>
      <c r="J105" s="62"/>
      <c r="K105" s="62"/>
      <c r="L105" s="62"/>
      <c r="N105" s="54"/>
      <c r="O105" s="18"/>
      <c r="P105" s="18"/>
      <c r="Q105" s="19"/>
      <c r="R105" s="17"/>
      <c r="S105" s="5"/>
      <c r="T105" s="19"/>
      <c r="U105" s="13"/>
      <c r="V105" s="19"/>
      <c r="W105" s="19"/>
      <c r="X105" s="5"/>
      <c r="Y105" s="13"/>
      <c r="Z105" s="19"/>
      <c r="AA105" s="5"/>
      <c r="AB105" s="19"/>
      <c r="AC105" s="13"/>
      <c r="AD105" s="5"/>
      <c r="AE105" s="19"/>
      <c r="AF105" s="5"/>
      <c r="AG105" s="13"/>
      <c r="AH105" s="19"/>
      <c r="AI105" s="13"/>
      <c r="AJ105" s="16"/>
      <c r="AK105" s="19"/>
      <c r="AL105" s="19"/>
      <c r="AM105" s="13"/>
      <c r="AN105" s="13"/>
      <c r="AO105" s="5"/>
      <c r="AP105" s="19"/>
      <c r="AQ105" s="19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4"/>
      <c r="BP105" s="151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</row>
    <row r="106" spans="1:79" s="12" customFormat="1" ht="54.75">
      <c r="A106" s="6"/>
      <c r="B106" s="6"/>
      <c r="C106" s="6"/>
      <c r="D106" s="2"/>
      <c r="E106" s="24" t="s">
        <v>21</v>
      </c>
      <c r="F106" s="25" t="s">
        <v>13</v>
      </c>
      <c r="G106" s="25" t="s">
        <v>12</v>
      </c>
      <c r="H106" s="25" t="s">
        <v>26</v>
      </c>
      <c r="I106" s="25" t="s">
        <v>11</v>
      </c>
      <c r="J106" s="25" t="s">
        <v>22</v>
      </c>
      <c r="K106" s="25" t="s">
        <v>23</v>
      </c>
      <c r="L106" s="25" t="s">
        <v>24</v>
      </c>
      <c r="M106" s="25" t="s">
        <v>25</v>
      </c>
      <c r="N106" s="25" t="s">
        <v>9</v>
      </c>
      <c r="O106" s="25" t="s">
        <v>10</v>
      </c>
      <c r="P106" s="25" t="s">
        <v>202</v>
      </c>
      <c r="Q106" s="25" t="str">
        <f>Q87</f>
        <v>Ross</v>
      </c>
      <c r="R106" s="25" t="str">
        <f aca="true" t="shared" si="9" ref="R106:AU106">R87</f>
        <v>Duckworth</v>
      </c>
      <c r="S106" s="25" t="str">
        <f t="shared" si="9"/>
        <v>Whittle</v>
      </c>
      <c r="T106" s="25" t="str">
        <f t="shared" si="9"/>
        <v>Pybus</v>
      </c>
      <c r="U106" s="25" t="str">
        <f t="shared" si="9"/>
        <v>Kouogun</v>
      </c>
      <c r="V106" s="25" t="str">
        <f t="shared" si="9"/>
        <v>Crookes</v>
      </c>
      <c r="W106" s="25" t="str">
        <f t="shared" si="9"/>
        <v>Kouhyar</v>
      </c>
      <c r="X106" s="25" t="str">
        <f t="shared" si="9"/>
        <v>Dyson</v>
      </c>
      <c r="Y106" s="25" t="str">
        <f t="shared" si="9"/>
        <v>John-Lewis</v>
      </c>
      <c r="Z106" s="25" t="str">
        <f t="shared" si="9"/>
        <v>Hancox</v>
      </c>
      <c r="AA106" s="25" t="str">
        <f t="shared" si="9"/>
        <v>James L</v>
      </c>
      <c r="AB106" s="25" t="str">
        <f t="shared" si="9"/>
        <v>Hurst</v>
      </c>
      <c r="AC106" s="25" t="str">
        <f t="shared" si="9"/>
        <v>Kerr</v>
      </c>
      <c r="AD106" s="25" t="str">
        <f t="shared" si="9"/>
        <v>Boden</v>
      </c>
      <c r="AE106" s="25" t="str">
        <f t="shared" si="9"/>
        <v>Burgess</v>
      </c>
      <c r="AF106" s="25" t="str">
        <f t="shared" si="9"/>
        <v>Whitley</v>
      </c>
      <c r="AG106" s="25" t="str">
        <f t="shared" si="9"/>
        <v>Fallowfield</v>
      </c>
      <c r="AH106" s="25" t="str">
        <f t="shared" si="9"/>
        <v>Duku</v>
      </c>
      <c r="AI106" s="25" t="str">
        <f t="shared" si="9"/>
        <v>Sanders</v>
      </c>
      <c r="AJ106" s="25" t="str">
        <f t="shared" si="9"/>
        <v>James K</v>
      </c>
      <c r="AK106" s="25" t="str">
        <f t="shared" si="9"/>
        <v>Greaves</v>
      </c>
      <c r="AL106" s="25" t="str">
        <f t="shared" si="9"/>
        <v>Mafuta</v>
      </c>
      <c r="AM106" s="25" t="str">
        <f t="shared" si="9"/>
        <v>Thomas</v>
      </c>
      <c r="AN106" s="25" t="str">
        <f t="shared" si="9"/>
        <v>McLaughlin</v>
      </c>
      <c r="AO106" s="25" t="str">
        <f t="shared" si="9"/>
        <v>Forde</v>
      </c>
      <c r="AP106" s="25" t="str">
        <f t="shared" si="9"/>
        <v>Tanner</v>
      </c>
      <c r="AQ106" s="25" t="str">
        <f t="shared" si="9"/>
        <v>Bulmer</v>
      </c>
      <c r="AR106" s="25" t="str">
        <f t="shared" si="9"/>
        <v>Campbell</v>
      </c>
      <c r="AS106" s="25" t="str">
        <f t="shared" si="9"/>
        <v>Ellis</v>
      </c>
      <c r="AT106" s="25" t="str">
        <f t="shared" si="9"/>
        <v>Rowe</v>
      </c>
      <c r="AU106" s="25" t="str">
        <f t="shared" si="9"/>
        <v>Player  32</v>
      </c>
      <c r="AV106" s="25" t="str">
        <f aca="true" t="shared" si="10" ref="AV106:BM106">AV87</f>
        <v>Player  33</v>
      </c>
      <c r="AW106" s="25" t="str">
        <f t="shared" si="10"/>
        <v>Player  34</v>
      </c>
      <c r="AX106" s="25" t="str">
        <f t="shared" si="10"/>
        <v>Player  35</v>
      </c>
      <c r="AY106" s="25" t="str">
        <f t="shared" si="10"/>
        <v>Player  36</v>
      </c>
      <c r="AZ106" s="25" t="str">
        <f t="shared" si="10"/>
        <v>Player  37</v>
      </c>
      <c r="BA106" s="25" t="str">
        <f t="shared" si="10"/>
        <v>Player  38</v>
      </c>
      <c r="BB106" s="25" t="str">
        <f t="shared" si="10"/>
        <v>Player  39</v>
      </c>
      <c r="BC106" s="25" t="str">
        <f t="shared" si="10"/>
        <v>Player  40</v>
      </c>
      <c r="BD106" s="25" t="str">
        <f t="shared" si="10"/>
        <v>Player  41</v>
      </c>
      <c r="BE106" s="25" t="str">
        <f t="shared" si="10"/>
        <v>Player  42</v>
      </c>
      <c r="BF106" s="25" t="str">
        <f t="shared" si="10"/>
        <v>Player  43</v>
      </c>
      <c r="BG106" s="25" t="str">
        <f t="shared" si="10"/>
        <v>Player  44</v>
      </c>
      <c r="BH106" s="25" t="str">
        <f t="shared" si="10"/>
        <v>Player  45</v>
      </c>
      <c r="BI106" s="25" t="str">
        <f t="shared" si="10"/>
        <v>Player  46</v>
      </c>
      <c r="BJ106" s="25" t="str">
        <f t="shared" si="10"/>
        <v>Player  47</v>
      </c>
      <c r="BK106" s="25" t="str">
        <f t="shared" si="10"/>
        <v>Player  48</v>
      </c>
      <c r="BL106" s="25" t="str">
        <f t="shared" si="10"/>
        <v>Player  49</v>
      </c>
      <c r="BM106" s="25" t="str">
        <f t="shared" si="10"/>
        <v>Player 50</v>
      </c>
      <c r="BN106" s="5"/>
      <c r="BO106" s="157"/>
      <c r="BP106" s="152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</row>
    <row r="107" spans="4:79" s="6" customFormat="1" ht="8.25" customHeight="1">
      <c r="D107" s="2"/>
      <c r="E107" s="70"/>
      <c r="F107" s="66"/>
      <c r="G107" s="66"/>
      <c r="H107" s="71"/>
      <c r="I107" s="72"/>
      <c r="J107" s="71"/>
      <c r="K107" s="71"/>
      <c r="L107" s="71"/>
      <c r="M107" s="71"/>
      <c r="N107" s="138"/>
      <c r="O107" s="83"/>
      <c r="P107" s="83"/>
      <c r="Q107" s="112"/>
      <c r="R107" s="13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40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4"/>
      <c r="AO107" s="124"/>
      <c r="AP107" s="112"/>
      <c r="AQ107" s="115"/>
      <c r="AR107" s="141"/>
      <c r="AS107" s="111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6">
        <f>SUM(Q107:BJ107)</f>
        <v>0</v>
      </c>
      <c r="BN107" s="60">
        <f aca="true" t="shared" si="11" ref="BN107:BN117">E107</f>
        <v>0</v>
      </c>
      <c r="BO107" s="158"/>
      <c r="BP107" s="151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</row>
    <row r="108" spans="4:79" s="6" customFormat="1" ht="8.25" customHeight="1">
      <c r="D108" s="2"/>
      <c r="E108" s="70"/>
      <c r="F108" s="66"/>
      <c r="G108" s="66"/>
      <c r="H108" s="71"/>
      <c r="I108" s="72"/>
      <c r="J108" s="71"/>
      <c r="K108" s="71"/>
      <c r="L108" s="71"/>
      <c r="M108" s="71"/>
      <c r="N108" s="104"/>
      <c r="O108" s="83"/>
      <c r="P108" s="83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3"/>
      <c r="AO108" s="113"/>
      <c r="AP108" s="114"/>
      <c r="AQ108" s="115"/>
      <c r="AR108" s="50"/>
      <c r="AS108" s="114"/>
      <c r="AT108" s="20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6">
        <f>SUM(Q108:BJ108)</f>
        <v>0</v>
      </c>
      <c r="BN108" s="60">
        <f t="shared" si="11"/>
        <v>0</v>
      </c>
      <c r="BO108" s="158"/>
      <c r="BP108" s="151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</row>
    <row r="109" spans="4:79" s="6" customFormat="1" ht="8.25" customHeight="1">
      <c r="D109" s="2"/>
      <c r="E109" s="70"/>
      <c r="F109" s="74"/>
      <c r="G109" s="73"/>
      <c r="H109" s="73"/>
      <c r="I109" s="74"/>
      <c r="J109" s="74"/>
      <c r="K109" s="74"/>
      <c r="L109" s="74"/>
      <c r="M109" s="67"/>
      <c r="N109" s="68"/>
      <c r="O109" s="65"/>
      <c r="P109" s="142"/>
      <c r="Q109" s="111"/>
      <c r="R109" s="114"/>
      <c r="S109" s="111"/>
      <c r="T109" s="114"/>
      <c r="U109" s="111"/>
      <c r="V109" s="50"/>
      <c r="W109" s="114"/>
      <c r="X109" s="115"/>
      <c r="Y109" s="114"/>
      <c r="Z109" s="114"/>
      <c r="AA109" s="111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1"/>
      <c r="AN109" s="129"/>
      <c r="AO109" s="114"/>
      <c r="AP109" s="114"/>
      <c r="AQ109" s="115"/>
      <c r="AR109" s="50"/>
      <c r="AS109" s="114"/>
      <c r="AT109" s="20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60">
        <f t="shared" si="11"/>
        <v>0</v>
      </c>
      <c r="BO109" s="158"/>
      <c r="BP109" s="151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</row>
    <row r="110" spans="4:77" s="6" customFormat="1" ht="8.25" customHeight="1">
      <c r="D110" s="2"/>
      <c r="E110" s="70"/>
      <c r="F110" s="74"/>
      <c r="G110" s="75"/>
      <c r="H110" s="75"/>
      <c r="I110" s="74"/>
      <c r="J110" s="74"/>
      <c r="K110" s="74"/>
      <c r="L110" s="74"/>
      <c r="M110" s="67"/>
      <c r="N110" s="68"/>
      <c r="O110" s="65"/>
      <c r="P110" s="142"/>
      <c r="Q110" s="20"/>
      <c r="R110" s="20"/>
      <c r="S110" s="26"/>
      <c r="T110" s="20"/>
      <c r="U110" s="26"/>
      <c r="V110" s="21"/>
      <c r="W110" s="20"/>
      <c r="X110" s="23"/>
      <c r="Y110" s="20"/>
      <c r="Z110" s="20"/>
      <c r="AA110" s="26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6"/>
      <c r="AN110" s="47"/>
      <c r="AO110" s="20"/>
      <c r="AP110" s="20"/>
      <c r="AQ110" s="23"/>
      <c r="AR110" s="21"/>
      <c r="AS110" s="20"/>
      <c r="AT110" s="20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60">
        <f t="shared" si="11"/>
        <v>0</v>
      </c>
      <c r="BO110" s="158"/>
      <c r="BP110" s="151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4:69" s="6" customFormat="1" ht="8.25" customHeight="1">
      <c r="D111" s="2"/>
      <c r="E111" s="70"/>
      <c r="F111" s="74"/>
      <c r="G111" s="71"/>
      <c r="H111" s="71"/>
      <c r="I111" s="74"/>
      <c r="J111" s="74"/>
      <c r="K111" s="74"/>
      <c r="L111" s="74"/>
      <c r="M111" s="67"/>
      <c r="N111" s="68"/>
      <c r="O111" s="65"/>
      <c r="P111" s="142"/>
      <c r="Q111" s="20"/>
      <c r="R111" s="20"/>
      <c r="S111" s="26"/>
      <c r="T111" s="20"/>
      <c r="U111" s="26"/>
      <c r="V111" s="21"/>
      <c r="W111" s="20"/>
      <c r="X111" s="23"/>
      <c r="Y111" s="20"/>
      <c r="Z111" s="20"/>
      <c r="AA111" s="26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6"/>
      <c r="AN111" s="47"/>
      <c r="AO111" s="20"/>
      <c r="AP111" s="20"/>
      <c r="AQ111" s="23"/>
      <c r="AR111" s="21"/>
      <c r="AS111" s="20"/>
      <c r="AT111" s="20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60">
        <f t="shared" si="11"/>
        <v>0</v>
      </c>
      <c r="BO111" s="158"/>
      <c r="BP111" s="151"/>
      <c r="BQ111" s="5"/>
    </row>
    <row r="112" spans="4:68" s="6" customFormat="1" ht="8.25" customHeight="1">
      <c r="D112" s="2"/>
      <c r="E112" s="70"/>
      <c r="F112" s="74"/>
      <c r="G112" s="75"/>
      <c r="H112" s="75"/>
      <c r="I112" s="74"/>
      <c r="J112" s="74"/>
      <c r="K112" s="74"/>
      <c r="L112" s="74"/>
      <c r="M112" s="67"/>
      <c r="N112" s="68"/>
      <c r="O112" s="65"/>
      <c r="P112" s="142"/>
      <c r="Q112" s="20"/>
      <c r="R112" s="20"/>
      <c r="S112" s="26"/>
      <c r="T112" s="20"/>
      <c r="U112" s="26"/>
      <c r="V112" s="21"/>
      <c r="W112" s="20"/>
      <c r="X112" s="23"/>
      <c r="Y112" s="20"/>
      <c r="Z112" s="20"/>
      <c r="AA112" s="26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6"/>
      <c r="AN112" s="47"/>
      <c r="AO112" s="20"/>
      <c r="AP112" s="20"/>
      <c r="AQ112" s="23"/>
      <c r="AR112" s="21"/>
      <c r="AS112" s="20"/>
      <c r="AT112" s="20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60">
        <f t="shared" si="11"/>
        <v>0</v>
      </c>
      <c r="BO112" s="158"/>
      <c r="BP112" s="151"/>
    </row>
    <row r="113" spans="4:68" s="6" customFormat="1" ht="8.25" customHeight="1">
      <c r="D113" s="2"/>
      <c r="E113" s="70"/>
      <c r="F113" s="74"/>
      <c r="G113" s="75"/>
      <c r="H113" s="75"/>
      <c r="I113" s="74"/>
      <c r="J113" s="74"/>
      <c r="K113" s="74"/>
      <c r="L113" s="74"/>
      <c r="M113" s="67"/>
      <c r="N113" s="68"/>
      <c r="O113" s="65"/>
      <c r="P113" s="142"/>
      <c r="Q113" s="20"/>
      <c r="R113" s="20"/>
      <c r="S113" s="26"/>
      <c r="T113" s="20"/>
      <c r="U113" s="26"/>
      <c r="V113" s="21"/>
      <c r="W113" s="20"/>
      <c r="X113" s="23"/>
      <c r="Y113" s="20"/>
      <c r="Z113" s="20"/>
      <c r="AA113" s="26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6"/>
      <c r="AN113" s="47"/>
      <c r="AO113" s="20"/>
      <c r="AP113" s="20"/>
      <c r="AQ113" s="23"/>
      <c r="AR113" s="21"/>
      <c r="AS113" s="20"/>
      <c r="AT113" s="20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60">
        <f t="shared" si="11"/>
        <v>0</v>
      </c>
      <c r="BO113" s="158"/>
      <c r="BP113" s="151"/>
    </row>
    <row r="114" spans="4:68" s="6" customFormat="1" ht="8.25" customHeight="1">
      <c r="D114" s="2"/>
      <c r="E114" s="70"/>
      <c r="F114" s="74"/>
      <c r="G114" s="75"/>
      <c r="H114" s="75"/>
      <c r="I114" s="74"/>
      <c r="J114" s="74"/>
      <c r="K114" s="74"/>
      <c r="L114" s="74"/>
      <c r="M114" s="67"/>
      <c r="N114" s="68"/>
      <c r="O114" s="65"/>
      <c r="P114" s="142"/>
      <c r="Q114" s="20"/>
      <c r="R114" s="20"/>
      <c r="S114" s="26"/>
      <c r="T114" s="20"/>
      <c r="U114" s="26"/>
      <c r="V114" s="21"/>
      <c r="W114" s="20"/>
      <c r="X114" s="23"/>
      <c r="Y114" s="20"/>
      <c r="Z114" s="20"/>
      <c r="AA114" s="26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6"/>
      <c r="AN114" s="47"/>
      <c r="AO114" s="20"/>
      <c r="AP114" s="20"/>
      <c r="AQ114" s="23"/>
      <c r="AR114" s="21"/>
      <c r="AS114" s="20"/>
      <c r="AT114" s="20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60">
        <f t="shared" si="11"/>
        <v>0</v>
      </c>
      <c r="BO114" s="158"/>
      <c r="BP114" s="151"/>
    </row>
    <row r="115" spans="4:68" s="6" customFormat="1" ht="8.25" customHeight="1">
      <c r="D115" s="2"/>
      <c r="E115" s="70"/>
      <c r="F115" s="74"/>
      <c r="G115" s="75"/>
      <c r="H115" s="75"/>
      <c r="I115" s="74"/>
      <c r="J115" s="74"/>
      <c r="K115" s="74"/>
      <c r="L115" s="74"/>
      <c r="M115" s="67"/>
      <c r="N115" s="68"/>
      <c r="O115" s="65"/>
      <c r="P115" s="142"/>
      <c r="Q115" s="20"/>
      <c r="R115" s="20"/>
      <c r="S115" s="26"/>
      <c r="T115" s="20"/>
      <c r="U115" s="26"/>
      <c r="V115" s="21"/>
      <c r="W115" s="20"/>
      <c r="X115" s="23"/>
      <c r="Y115" s="20"/>
      <c r="Z115" s="20"/>
      <c r="AA115" s="26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6"/>
      <c r="AN115" s="47"/>
      <c r="AO115" s="20"/>
      <c r="AP115" s="20"/>
      <c r="AQ115" s="23"/>
      <c r="AR115" s="21"/>
      <c r="AS115" s="20"/>
      <c r="AT115" s="20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60">
        <f t="shared" si="11"/>
        <v>0</v>
      </c>
      <c r="BO115" s="158"/>
      <c r="BP115" s="151"/>
    </row>
    <row r="116" spans="4:68" s="6" customFormat="1" ht="8.25" customHeight="1">
      <c r="D116" s="2"/>
      <c r="E116" s="70"/>
      <c r="F116" s="74"/>
      <c r="G116" s="75"/>
      <c r="H116" s="75"/>
      <c r="I116" s="74"/>
      <c r="J116" s="74"/>
      <c r="K116" s="74"/>
      <c r="L116" s="74"/>
      <c r="M116" s="67"/>
      <c r="N116" s="68"/>
      <c r="O116" s="65"/>
      <c r="P116" s="142"/>
      <c r="Q116" s="20"/>
      <c r="R116" s="20"/>
      <c r="S116" s="26"/>
      <c r="T116" s="20"/>
      <c r="U116" s="26"/>
      <c r="V116" s="21"/>
      <c r="W116" s="20"/>
      <c r="X116" s="23"/>
      <c r="Y116" s="20"/>
      <c r="Z116" s="20"/>
      <c r="AA116" s="26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6"/>
      <c r="AN116" s="47"/>
      <c r="AO116" s="20"/>
      <c r="AP116" s="20"/>
      <c r="AQ116" s="23"/>
      <c r="AR116" s="21"/>
      <c r="AS116" s="20"/>
      <c r="AT116" s="20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60">
        <f t="shared" si="11"/>
        <v>0</v>
      </c>
      <c r="BO116" s="158"/>
      <c r="BP116" s="151"/>
    </row>
    <row r="117" spans="4:68" s="6" customFormat="1" ht="8.25" customHeight="1">
      <c r="D117" s="2"/>
      <c r="E117" s="70"/>
      <c r="F117" s="74"/>
      <c r="G117" s="75"/>
      <c r="H117" s="75"/>
      <c r="I117" s="74"/>
      <c r="J117" s="74"/>
      <c r="K117" s="74"/>
      <c r="L117" s="74"/>
      <c r="M117" s="67"/>
      <c r="N117" s="68"/>
      <c r="O117" s="65"/>
      <c r="P117" s="142"/>
      <c r="Q117" s="20"/>
      <c r="R117" s="20"/>
      <c r="S117" s="26"/>
      <c r="T117" s="20"/>
      <c r="U117" s="26"/>
      <c r="V117" s="21"/>
      <c r="W117" s="20"/>
      <c r="X117" s="23"/>
      <c r="Y117" s="20"/>
      <c r="Z117" s="20"/>
      <c r="AA117" s="26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6"/>
      <c r="AN117" s="47"/>
      <c r="AO117" s="20"/>
      <c r="AP117" s="20"/>
      <c r="AQ117" s="23"/>
      <c r="AR117" s="21"/>
      <c r="AS117" s="20"/>
      <c r="AT117" s="20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60">
        <f t="shared" si="11"/>
        <v>0</v>
      </c>
      <c r="BO117" s="158"/>
      <c r="BP117" s="151"/>
    </row>
    <row r="118" spans="4:77" s="6" customFormat="1" ht="8.25" customHeight="1">
      <c r="D118" s="2"/>
      <c r="E118" s="7"/>
      <c r="G118" s="8"/>
      <c r="H118" s="8"/>
      <c r="I118" s="8"/>
      <c r="J118" s="8"/>
      <c r="N118" s="55"/>
      <c r="O118" s="51"/>
      <c r="P118" s="5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50"/>
      <c r="AJ118" s="21"/>
      <c r="AK118" s="21"/>
      <c r="AL118" s="21"/>
      <c r="AM118" s="21"/>
      <c r="AN118" s="28"/>
      <c r="AO118" s="5"/>
      <c r="AP118" s="21"/>
      <c r="AQ118" s="21"/>
      <c r="AR118" s="28"/>
      <c r="AS118" s="5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8"/>
      <c r="BO118" s="54"/>
      <c r="BP118" s="151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4:77" s="6" customFormat="1" ht="8.25" customHeight="1">
      <c r="D119" s="2"/>
      <c r="E119" s="7"/>
      <c r="G119" s="8"/>
      <c r="H119" s="8"/>
      <c r="N119" s="56">
        <f>SUM(Q119:AO119)</f>
        <v>0</v>
      </c>
      <c r="O119" s="48" t="s">
        <v>7</v>
      </c>
      <c r="P119" s="48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26"/>
      <c r="AN119" s="26"/>
      <c r="AO119" s="26"/>
      <c r="AP119" s="26"/>
      <c r="AQ119" s="27"/>
      <c r="AR119" s="29"/>
      <c r="AS119" s="26"/>
      <c r="AT119" s="26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5"/>
      <c r="BO119" s="54"/>
      <c r="BP119" s="151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1:77" s="6" customFormat="1" ht="8.25" customHeight="1">
      <c r="A120" s="2"/>
      <c r="B120" s="2"/>
      <c r="C120" s="2"/>
      <c r="D120" s="2"/>
      <c r="E120" s="7"/>
      <c r="G120" s="8"/>
      <c r="H120" s="8"/>
      <c r="N120" s="56">
        <f>SUM(Q120:AO120)</f>
        <v>0</v>
      </c>
      <c r="O120" s="48" t="s">
        <v>15</v>
      </c>
      <c r="P120" s="48"/>
      <c r="Q120" s="42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20"/>
      <c r="AN120" s="20"/>
      <c r="AO120" s="20"/>
      <c r="AP120" s="26"/>
      <c r="AQ120" s="23"/>
      <c r="AR120" s="21"/>
      <c r="AS120" s="20"/>
      <c r="AT120" s="20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5"/>
      <c r="BO120" s="54"/>
      <c r="BP120" s="151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s="6" customFormat="1" ht="8.25" customHeight="1">
      <c r="A121" s="2"/>
      <c r="B121" s="2"/>
      <c r="C121" s="2"/>
      <c r="D121" s="2"/>
      <c r="E121" s="7"/>
      <c r="G121" s="8"/>
      <c r="H121" s="8"/>
      <c r="N121" s="56">
        <f>SUM(Q121:AO121)</f>
        <v>0</v>
      </c>
      <c r="O121" s="35" t="s">
        <v>8</v>
      </c>
      <c r="P121" s="35"/>
      <c r="Q121" s="26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20"/>
      <c r="AN121" s="20"/>
      <c r="AO121" s="20"/>
      <c r="AP121" s="26"/>
      <c r="AQ121" s="23"/>
      <c r="AR121" s="21"/>
      <c r="AS121" s="20"/>
      <c r="AT121" s="20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5"/>
      <c r="BO121" s="54"/>
      <c r="BP121" s="151"/>
      <c r="BQ121" s="5"/>
      <c r="BR121" s="5"/>
      <c r="BS121" s="5"/>
      <c r="BT121" s="5"/>
      <c r="BU121" s="5"/>
      <c r="BV121" s="5"/>
      <c r="BW121" s="5"/>
      <c r="BX121" s="5"/>
      <c r="BY121" s="5"/>
    </row>
    <row r="122" ht="8.25" customHeight="1"/>
    <row r="123" ht="8.25" customHeight="1"/>
    <row r="124" spans="9:63" ht="8.25" customHeight="1">
      <c r="I124" s="10" t="s">
        <v>38</v>
      </c>
      <c r="J124" s="10">
        <f>N124/11</f>
        <v>52</v>
      </c>
      <c r="N124" s="97">
        <f>SUM(Q124:BK124)</f>
        <v>572</v>
      </c>
      <c r="O124" s="10" t="s">
        <v>24</v>
      </c>
      <c r="Q124" s="108">
        <f>SUM(Q54,Q80,Q100,Q119)</f>
        <v>34</v>
      </c>
      <c r="R124" s="107">
        <f aca="true" t="shared" si="12" ref="R124:AS124">SUM(R54,R80,R100,R119)</f>
        <v>21</v>
      </c>
      <c r="S124" s="107">
        <f t="shared" si="12"/>
        <v>35</v>
      </c>
      <c r="T124" s="107">
        <f t="shared" si="12"/>
        <v>43</v>
      </c>
      <c r="U124" s="107">
        <f t="shared" si="12"/>
        <v>40</v>
      </c>
      <c r="V124" s="107">
        <f t="shared" si="12"/>
        <v>25</v>
      </c>
      <c r="W124" s="107">
        <f t="shared" si="12"/>
        <v>22</v>
      </c>
      <c r="X124" s="107">
        <f t="shared" si="12"/>
        <v>46</v>
      </c>
      <c r="Y124" s="107">
        <f t="shared" si="12"/>
        <v>43</v>
      </c>
      <c r="Z124" s="107">
        <f t="shared" si="12"/>
        <v>33</v>
      </c>
      <c r="AA124" s="107">
        <f t="shared" si="12"/>
        <v>9</v>
      </c>
      <c r="AB124" s="107">
        <f t="shared" si="12"/>
        <v>26</v>
      </c>
      <c r="AC124" s="107">
        <f t="shared" si="12"/>
        <v>24</v>
      </c>
      <c r="AD124" s="107">
        <f t="shared" si="12"/>
        <v>1</v>
      </c>
      <c r="AE124" s="107">
        <f t="shared" si="12"/>
        <v>1</v>
      </c>
      <c r="AF124" s="107">
        <f t="shared" si="12"/>
        <v>18</v>
      </c>
      <c r="AG124" s="107">
        <f t="shared" si="12"/>
        <v>39</v>
      </c>
      <c r="AH124" s="107">
        <f t="shared" si="12"/>
        <v>15</v>
      </c>
      <c r="AI124" s="107">
        <f t="shared" si="12"/>
        <v>22</v>
      </c>
      <c r="AJ124" s="107">
        <f t="shared" si="12"/>
        <v>0</v>
      </c>
      <c r="AK124" s="107">
        <f t="shared" si="12"/>
        <v>1</v>
      </c>
      <c r="AL124" s="107">
        <f t="shared" si="12"/>
        <v>15</v>
      </c>
      <c r="AM124" s="107">
        <f t="shared" si="12"/>
        <v>7</v>
      </c>
      <c r="AN124" s="107">
        <f t="shared" si="12"/>
        <v>17</v>
      </c>
      <c r="AO124" s="107">
        <f t="shared" si="12"/>
        <v>16</v>
      </c>
      <c r="AP124" s="107">
        <f t="shared" si="12"/>
        <v>2</v>
      </c>
      <c r="AQ124" s="107">
        <f t="shared" si="12"/>
        <v>0</v>
      </c>
      <c r="AR124" s="107">
        <f t="shared" si="12"/>
        <v>0</v>
      </c>
      <c r="AS124" s="107">
        <f t="shared" si="12"/>
        <v>14</v>
      </c>
      <c r="AT124" s="107">
        <f aca="true" t="shared" si="13" ref="AT124:AX126">SUM(AT54,AT80,AT100,AT119)</f>
        <v>3</v>
      </c>
      <c r="AU124" s="107">
        <f t="shared" si="13"/>
        <v>0</v>
      </c>
      <c r="AV124" s="107">
        <f t="shared" si="13"/>
        <v>0</v>
      </c>
      <c r="AW124" s="107">
        <f t="shared" si="13"/>
        <v>0</v>
      </c>
      <c r="AX124" s="107">
        <f t="shared" si="13"/>
        <v>0</v>
      </c>
      <c r="AY124" s="107">
        <f aca="true" t="shared" si="14" ref="AY124:BE124">SUM(AY54,AY80,AY100,AY119)</f>
        <v>0</v>
      </c>
      <c r="AZ124" s="107">
        <f t="shared" si="14"/>
        <v>0</v>
      </c>
      <c r="BA124" s="107">
        <f t="shared" si="14"/>
        <v>0</v>
      </c>
      <c r="BB124" s="107">
        <f t="shared" si="14"/>
        <v>0</v>
      </c>
      <c r="BC124" s="109">
        <f t="shared" si="14"/>
        <v>0</v>
      </c>
      <c r="BD124" s="107">
        <f t="shared" si="14"/>
        <v>0</v>
      </c>
      <c r="BE124" s="107">
        <f t="shared" si="14"/>
        <v>0</v>
      </c>
      <c r="BF124" s="106"/>
      <c r="BG124" s="106"/>
      <c r="BH124" s="106"/>
      <c r="BI124" s="106"/>
      <c r="BJ124" s="106"/>
      <c r="BK124" s="106"/>
    </row>
    <row r="125" spans="14:63" ht="8.25" customHeight="1">
      <c r="N125" s="97">
        <f>SUM(Q125:BK125)</f>
        <v>132</v>
      </c>
      <c r="O125" s="10" t="s">
        <v>35</v>
      </c>
      <c r="Q125" s="107">
        <f>SUM(Q55,Q81,Q101,Q120)</f>
        <v>0</v>
      </c>
      <c r="R125" s="107">
        <f aca="true" t="shared" si="15" ref="R125:AS125">SUM(R55,R81,R101,R120)</f>
        <v>1</v>
      </c>
      <c r="S125" s="107">
        <f t="shared" si="15"/>
        <v>3</v>
      </c>
      <c r="T125" s="107">
        <f t="shared" si="15"/>
        <v>0</v>
      </c>
      <c r="U125" s="107">
        <f t="shared" si="15"/>
        <v>2</v>
      </c>
      <c r="V125" s="107">
        <f t="shared" si="15"/>
        <v>1</v>
      </c>
      <c r="W125" s="107">
        <f t="shared" si="15"/>
        <v>11</v>
      </c>
      <c r="X125" s="107">
        <f t="shared" si="15"/>
        <v>2</v>
      </c>
      <c r="Y125" s="107">
        <f t="shared" si="15"/>
        <v>2</v>
      </c>
      <c r="Z125" s="107">
        <f t="shared" si="15"/>
        <v>10</v>
      </c>
      <c r="AA125" s="107">
        <f t="shared" si="15"/>
        <v>10</v>
      </c>
      <c r="AB125" s="107">
        <f t="shared" si="15"/>
        <v>10</v>
      </c>
      <c r="AC125" s="107">
        <f t="shared" si="15"/>
        <v>3</v>
      </c>
      <c r="AD125" s="107">
        <f t="shared" si="15"/>
        <v>3</v>
      </c>
      <c r="AE125" s="107">
        <f t="shared" si="15"/>
        <v>10</v>
      </c>
      <c r="AF125" s="107">
        <f t="shared" si="15"/>
        <v>1</v>
      </c>
      <c r="AG125" s="107">
        <f t="shared" si="15"/>
        <v>2</v>
      </c>
      <c r="AH125" s="107">
        <f t="shared" si="15"/>
        <v>21</v>
      </c>
      <c r="AI125" s="107">
        <f t="shared" si="15"/>
        <v>2</v>
      </c>
      <c r="AJ125" s="107">
        <f t="shared" si="15"/>
        <v>0</v>
      </c>
      <c r="AK125" s="107">
        <f t="shared" si="15"/>
        <v>5</v>
      </c>
      <c r="AL125" s="107">
        <f t="shared" si="15"/>
        <v>7</v>
      </c>
      <c r="AM125" s="107">
        <f t="shared" si="15"/>
        <v>7</v>
      </c>
      <c r="AN125" s="107">
        <f t="shared" si="15"/>
        <v>4</v>
      </c>
      <c r="AO125" s="107">
        <f t="shared" si="15"/>
        <v>7</v>
      </c>
      <c r="AP125" s="107">
        <f t="shared" si="15"/>
        <v>5</v>
      </c>
      <c r="AQ125" s="107">
        <f t="shared" si="15"/>
        <v>0</v>
      </c>
      <c r="AR125" s="107">
        <f t="shared" si="15"/>
        <v>1</v>
      </c>
      <c r="AS125" s="107">
        <f t="shared" si="15"/>
        <v>1</v>
      </c>
      <c r="AT125" s="107">
        <f t="shared" si="13"/>
        <v>1</v>
      </c>
      <c r="AU125" s="107">
        <f t="shared" si="13"/>
        <v>0</v>
      </c>
      <c r="AV125" s="107">
        <f t="shared" si="13"/>
        <v>0</v>
      </c>
      <c r="AW125" s="107">
        <f t="shared" si="13"/>
        <v>0</v>
      </c>
      <c r="AX125" s="107">
        <f t="shared" si="13"/>
        <v>0</v>
      </c>
      <c r="AY125" s="107">
        <f aca="true" t="shared" si="16" ref="AY125:BE125">SUM(AY55,AY81,AY101,AY120)</f>
        <v>0</v>
      </c>
      <c r="AZ125" s="107">
        <f t="shared" si="16"/>
        <v>0</v>
      </c>
      <c r="BA125" s="107">
        <f t="shared" si="16"/>
        <v>0</v>
      </c>
      <c r="BB125" s="107">
        <f t="shared" si="16"/>
        <v>0</v>
      </c>
      <c r="BC125" s="109">
        <f t="shared" si="16"/>
        <v>0</v>
      </c>
      <c r="BD125" s="107">
        <f t="shared" si="16"/>
        <v>0</v>
      </c>
      <c r="BE125" s="107">
        <f t="shared" si="16"/>
        <v>0</v>
      </c>
      <c r="BF125" s="106"/>
      <c r="BG125" s="106"/>
      <c r="BH125" s="106"/>
      <c r="BI125" s="106"/>
      <c r="BJ125" s="106"/>
      <c r="BK125" s="106"/>
    </row>
    <row r="126" spans="14:63" ht="8.25" customHeight="1">
      <c r="N126" s="97">
        <f>SUM(Q126:BK126)</f>
        <v>64</v>
      </c>
      <c r="O126" s="10" t="s">
        <v>46</v>
      </c>
      <c r="Q126" s="107">
        <f>SUM(Q56,Q82,Q102,Q121)</f>
        <v>0</v>
      </c>
      <c r="R126" s="107">
        <f aca="true" t="shared" si="17" ref="R126:AS126">SUM(R56,R82,R102,R121)</f>
        <v>2</v>
      </c>
      <c r="S126" s="107">
        <f t="shared" si="17"/>
        <v>0</v>
      </c>
      <c r="T126" s="107">
        <f t="shared" si="17"/>
        <v>0</v>
      </c>
      <c r="U126" s="107">
        <f t="shared" si="17"/>
        <v>2</v>
      </c>
      <c r="V126" s="107">
        <f t="shared" si="17"/>
        <v>3</v>
      </c>
      <c r="W126" s="107">
        <f t="shared" si="17"/>
        <v>1</v>
      </c>
      <c r="X126" s="107">
        <f t="shared" si="17"/>
        <v>6</v>
      </c>
      <c r="Y126" s="107">
        <f t="shared" si="17"/>
        <v>17</v>
      </c>
      <c r="Z126" s="107">
        <f t="shared" si="17"/>
        <v>3</v>
      </c>
      <c r="AA126" s="107">
        <f t="shared" si="17"/>
        <v>1</v>
      </c>
      <c r="AB126" s="107">
        <f t="shared" si="17"/>
        <v>2</v>
      </c>
      <c r="AC126" s="107">
        <f t="shared" si="17"/>
        <v>3</v>
      </c>
      <c r="AD126" s="107">
        <f t="shared" si="17"/>
        <v>0</v>
      </c>
      <c r="AE126" s="107">
        <f t="shared" si="17"/>
        <v>0</v>
      </c>
      <c r="AF126" s="107">
        <f t="shared" si="17"/>
        <v>0</v>
      </c>
      <c r="AG126" s="107">
        <f t="shared" si="17"/>
        <v>2</v>
      </c>
      <c r="AH126" s="107">
        <f t="shared" si="17"/>
        <v>7</v>
      </c>
      <c r="AI126" s="107">
        <f t="shared" si="17"/>
        <v>3</v>
      </c>
      <c r="AJ126" s="107">
        <f t="shared" si="17"/>
        <v>0</v>
      </c>
      <c r="AK126" s="107">
        <f t="shared" si="17"/>
        <v>0</v>
      </c>
      <c r="AL126" s="107">
        <f t="shared" si="17"/>
        <v>0</v>
      </c>
      <c r="AM126" s="107">
        <f t="shared" si="17"/>
        <v>2</v>
      </c>
      <c r="AN126" s="107">
        <f t="shared" si="17"/>
        <v>1</v>
      </c>
      <c r="AO126" s="107">
        <f t="shared" si="17"/>
        <v>9</v>
      </c>
      <c r="AP126" s="107">
        <f t="shared" si="17"/>
        <v>0</v>
      </c>
      <c r="AQ126" s="107">
        <f t="shared" si="17"/>
        <v>0</v>
      </c>
      <c r="AR126" s="107">
        <f t="shared" si="17"/>
        <v>0</v>
      </c>
      <c r="AS126" s="107">
        <f t="shared" si="17"/>
        <v>0</v>
      </c>
      <c r="AT126" s="107">
        <f t="shared" si="13"/>
        <v>0</v>
      </c>
      <c r="AU126" s="107">
        <f t="shared" si="13"/>
        <v>0</v>
      </c>
      <c r="AV126" s="107">
        <f t="shared" si="13"/>
        <v>0</v>
      </c>
      <c r="AW126" s="107">
        <f t="shared" si="13"/>
        <v>0</v>
      </c>
      <c r="AX126" s="107">
        <f t="shared" si="13"/>
        <v>0</v>
      </c>
      <c r="AY126" s="107">
        <f aca="true" t="shared" si="18" ref="AY126:BE126">SUM(AY56,AY82,AY102,AY121)</f>
        <v>0</v>
      </c>
      <c r="AZ126" s="107">
        <f t="shared" si="18"/>
        <v>0</v>
      </c>
      <c r="BA126" s="107">
        <f t="shared" si="18"/>
        <v>0</v>
      </c>
      <c r="BB126" s="107">
        <f t="shared" si="18"/>
        <v>0</v>
      </c>
      <c r="BC126" s="109">
        <f t="shared" si="18"/>
        <v>0</v>
      </c>
      <c r="BD126" s="107">
        <f t="shared" si="18"/>
        <v>0</v>
      </c>
      <c r="BE126" s="107">
        <f t="shared" si="18"/>
        <v>0</v>
      </c>
      <c r="BF126" s="106"/>
      <c r="BG126" s="106"/>
      <c r="BH126" s="106"/>
      <c r="BI126" s="106"/>
      <c r="BJ126" s="106"/>
      <c r="BK126" s="106"/>
    </row>
    <row r="127" spans="17:63" ht="8.25" customHeight="1">
      <c r="Q127" s="89">
        <f>Q124-SUM(Q128:Q130)</f>
        <v>0</v>
      </c>
      <c r="R127" s="89">
        <f aca="true" t="shared" si="19" ref="R127:AS127">R124-SUM(R128:R130)</f>
        <v>0</v>
      </c>
      <c r="S127" s="89">
        <f t="shared" si="19"/>
        <v>0</v>
      </c>
      <c r="T127" s="89">
        <f t="shared" si="19"/>
        <v>0</v>
      </c>
      <c r="U127" s="89">
        <f t="shared" si="19"/>
        <v>0</v>
      </c>
      <c r="V127" s="89">
        <f t="shared" si="19"/>
        <v>0</v>
      </c>
      <c r="W127" s="89">
        <f t="shared" si="19"/>
        <v>0</v>
      </c>
      <c r="X127" s="89">
        <f t="shared" si="19"/>
        <v>0</v>
      </c>
      <c r="Y127" s="89">
        <f t="shared" si="19"/>
        <v>0</v>
      </c>
      <c r="Z127" s="89">
        <f t="shared" si="19"/>
        <v>0</v>
      </c>
      <c r="AA127" s="89">
        <f t="shared" si="19"/>
        <v>0</v>
      </c>
      <c r="AB127" s="89">
        <f t="shared" si="19"/>
        <v>0</v>
      </c>
      <c r="AC127" s="89">
        <f t="shared" si="19"/>
        <v>0</v>
      </c>
      <c r="AD127" s="89">
        <f t="shared" si="19"/>
        <v>0</v>
      </c>
      <c r="AE127" s="89">
        <f t="shared" si="19"/>
        <v>0</v>
      </c>
      <c r="AF127" s="89">
        <f t="shared" si="19"/>
        <v>0</v>
      </c>
      <c r="AG127" s="89">
        <f t="shared" si="19"/>
        <v>0</v>
      </c>
      <c r="AH127" s="89">
        <f t="shared" si="19"/>
        <v>0</v>
      </c>
      <c r="AI127" s="89">
        <f t="shared" si="19"/>
        <v>0</v>
      </c>
      <c r="AJ127" s="89">
        <f t="shared" si="19"/>
        <v>0</v>
      </c>
      <c r="AK127" s="89">
        <f t="shared" si="19"/>
        <v>0</v>
      </c>
      <c r="AL127" s="89">
        <f t="shared" si="19"/>
        <v>0</v>
      </c>
      <c r="AM127" s="89">
        <f t="shared" si="19"/>
        <v>0</v>
      </c>
      <c r="AN127" s="89">
        <f t="shared" si="19"/>
        <v>0</v>
      </c>
      <c r="AO127" s="89">
        <f t="shared" si="19"/>
        <v>0</v>
      </c>
      <c r="AP127" s="89">
        <f t="shared" si="19"/>
        <v>0</v>
      </c>
      <c r="AQ127" s="89">
        <f t="shared" si="19"/>
        <v>0</v>
      </c>
      <c r="AR127" s="89">
        <f t="shared" si="19"/>
        <v>0</v>
      </c>
      <c r="AS127" s="89">
        <f t="shared" si="19"/>
        <v>0</v>
      </c>
      <c r="AT127" s="89">
        <f>AT124-SUM(AT128:AT130)</f>
        <v>0</v>
      </c>
      <c r="AU127" s="89">
        <f>AU124-SUM(AU128:AU130)</f>
        <v>0</v>
      </c>
      <c r="AV127" s="89">
        <f>AV124-SUM(AV128:AV130)</f>
        <v>0</v>
      </c>
      <c r="AW127" s="89">
        <f>AW124-SUM(AW128:AW130)</f>
        <v>0</v>
      </c>
      <c r="AX127" s="89">
        <f>AX124-SUM(AX128:AX130)</f>
        <v>0</v>
      </c>
      <c r="AY127" s="89">
        <f aca="true" t="shared" si="20" ref="AY127:BE127">AY124-SUM(AY128:AY130)</f>
        <v>0</v>
      </c>
      <c r="AZ127" s="89">
        <f t="shared" si="20"/>
        <v>0</v>
      </c>
      <c r="BA127" s="89">
        <f t="shared" si="20"/>
        <v>0</v>
      </c>
      <c r="BB127" s="89">
        <f t="shared" si="20"/>
        <v>0</v>
      </c>
      <c r="BC127" s="89">
        <f t="shared" si="20"/>
        <v>0</v>
      </c>
      <c r="BD127" s="89">
        <f t="shared" si="20"/>
        <v>0</v>
      </c>
      <c r="BE127" s="89">
        <f t="shared" si="20"/>
        <v>0</v>
      </c>
      <c r="BF127" s="89"/>
      <c r="BG127" s="89"/>
      <c r="BH127" s="89"/>
      <c r="BI127" s="89"/>
      <c r="BJ127" s="89"/>
      <c r="BK127" s="89"/>
    </row>
    <row r="128" spans="14:63" ht="8.25" customHeight="1">
      <c r="N128" s="3" t="s">
        <v>37</v>
      </c>
      <c r="Q128" s="89">
        <f>Q54</f>
        <v>31</v>
      </c>
      <c r="R128" s="89">
        <f aca="true" t="shared" si="21" ref="R128:AS128">R54</f>
        <v>17</v>
      </c>
      <c r="S128" s="89">
        <f t="shared" si="21"/>
        <v>31</v>
      </c>
      <c r="T128" s="89">
        <f t="shared" si="21"/>
        <v>39</v>
      </c>
      <c r="U128" s="89">
        <f t="shared" si="21"/>
        <v>36</v>
      </c>
      <c r="V128" s="89">
        <f t="shared" si="21"/>
        <v>22</v>
      </c>
      <c r="W128" s="89">
        <f t="shared" si="21"/>
        <v>21</v>
      </c>
      <c r="X128" s="89">
        <f t="shared" si="21"/>
        <v>42</v>
      </c>
      <c r="Y128" s="89">
        <f t="shared" si="21"/>
        <v>41</v>
      </c>
      <c r="Z128" s="89">
        <f t="shared" si="21"/>
        <v>30</v>
      </c>
      <c r="AA128" s="89">
        <f t="shared" si="21"/>
        <v>6</v>
      </c>
      <c r="AB128" s="89">
        <f t="shared" si="21"/>
        <v>24</v>
      </c>
      <c r="AC128" s="89">
        <f t="shared" si="21"/>
        <v>21</v>
      </c>
      <c r="AD128" s="89">
        <f t="shared" si="21"/>
        <v>1</v>
      </c>
      <c r="AE128" s="89">
        <f t="shared" si="21"/>
        <v>0</v>
      </c>
      <c r="AF128" s="89">
        <f t="shared" si="21"/>
        <v>15</v>
      </c>
      <c r="AG128" s="89">
        <f t="shared" si="21"/>
        <v>36</v>
      </c>
      <c r="AH128" s="89">
        <f t="shared" si="21"/>
        <v>10</v>
      </c>
      <c r="AI128" s="89">
        <f t="shared" si="21"/>
        <v>18</v>
      </c>
      <c r="AJ128" s="89">
        <f t="shared" si="21"/>
        <v>0</v>
      </c>
      <c r="AK128" s="89">
        <f t="shared" si="21"/>
        <v>1</v>
      </c>
      <c r="AL128" s="89">
        <f t="shared" si="21"/>
        <v>12</v>
      </c>
      <c r="AM128" s="89">
        <f t="shared" si="21"/>
        <v>5</v>
      </c>
      <c r="AN128" s="89">
        <f t="shared" si="21"/>
        <v>15</v>
      </c>
      <c r="AO128" s="89">
        <f t="shared" si="21"/>
        <v>13</v>
      </c>
      <c r="AP128" s="89">
        <f t="shared" si="21"/>
        <v>2</v>
      </c>
      <c r="AQ128" s="89">
        <f t="shared" si="21"/>
        <v>0</v>
      </c>
      <c r="AR128" s="89">
        <f t="shared" si="21"/>
        <v>0</v>
      </c>
      <c r="AS128" s="89">
        <f t="shared" si="21"/>
        <v>14</v>
      </c>
      <c r="AT128" s="89">
        <f>AT54</f>
        <v>3</v>
      </c>
      <c r="AU128" s="89">
        <f>AU54</f>
        <v>0</v>
      </c>
      <c r="AV128" s="89">
        <f>AV54</f>
        <v>0</v>
      </c>
      <c r="AW128" s="89">
        <f>AW54</f>
        <v>0</v>
      </c>
      <c r="AX128" s="89">
        <f>AX54</f>
        <v>0</v>
      </c>
      <c r="AY128" s="89">
        <f aca="true" t="shared" si="22" ref="AY128:BE128">AY54</f>
        <v>0</v>
      </c>
      <c r="AZ128" s="89">
        <f t="shared" si="22"/>
        <v>0</v>
      </c>
      <c r="BA128" s="89">
        <f t="shared" si="22"/>
        <v>0</v>
      </c>
      <c r="BB128" s="89">
        <f t="shared" si="22"/>
        <v>0</v>
      </c>
      <c r="BC128" s="89">
        <f t="shared" si="22"/>
        <v>0</v>
      </c>
      <c r="BD128" s="89">
        <f t="shared" si="22"/>
        <v>0</v>
      </c>
      <c r="BE128" s="89">
        <f t="shared" si="22"/>
        <v>0</v>
      </c>
      <c r="BF128" s="89"/>
      <c r="BG128" s="89"/>
      <c r="BH128" s="89"/>
      <c r="BI128" s="89"/>
      <c r="BJ128" s="89"/>
      <c r="BK128" s="89"/>
    </row>
    <row r="129" spans="17:63" ht="8.25" customHeight="1">
      <c r="Q129" s="89">
        <f>Q80</f>
        <v>2</v>
      </c>
      <c r="R129" s="89">
        <f aca="true" t="shared" si="23" ref="R129:AS129">R80</f>
        <v>1</v>
      </c>
      <c r="S129" s="89">
        <f t="shared" si="23"/>
        <v>2</v>
      </c>
      <c r="T129" s="89">
        <f t="shared" si="23"/>
        <v>1</v>
      </c>
      <c r="U129" s="89">
        <f t="shared" si="23"/>
        <v>1</v>
      </c>
      <c r="V129" s="89">
        <f t="shared" si="23"/>
        <v>0</v>
      </c>
      <c r="W129" s="89">
        <f t="shared" si="23"/>
        <v>1</v>
      </c>
      <c r="X129" s="89">
        <f t="shared" si="23"/>
        <v>1</v>
      </c>
      <c r="Y129" s="89">
        <f t="shared" si="23"/>
        <v>0</v>
      </c>
      <c r="Z129" s="89">
        <f t="shared" si="23"/>
        <v>1</v>
      </c>
      <c r="AA129" s="89">
        <f t="shared" si="23"/>
        <v>2</v>
      </c>
      <c r="AB129" s="89">
        <f t="shared" si="23"/>
        <v>1</v>
      </c>
      <c r="AC129" s="89">
        <f t="shared" si="23"/>
        <v>1</v>
      </c>
      <c r="AD129" s="89">
        <f t="shared" si="23"/>
        <v>0</v>
      </c>
      <c r="AE129" s="89">
        <f t="shared" si="23"/>
        <v>0</v>
      </c>
      <c r="AF129" s="89">
        <f t="shared" si="23"/>
        <v>0</v>
      </c>
      <c r="AG129" s="89">
        <f t="shared" si="23"/>
        <v>2</v>
      </c>
      <c r="AH129" s="89">
        <f t="shared" si="23"/>
        <v>2</v>
      </c>
      <c r="AI129" s="89">
        <f t="shared" si="23"/>
        <v>2</v>
      </c>
      <c r="AJ129" s="89">
        <f t="shared" si="23"/>
        <v>0</v>
      </c>
      <c r="AK129" s="89">
        <f t="shared" si="23"/>
        <v>0</v>
      </c>
      <c r="AL129" s="89">
        <f t="shared" si="23"/>
        <v>2</v>
      </c>
      <c r="AM129" s="89">
        <f t="shared" si="23"/>
        <v>0</v>
      </c>
      <c r="AN129" s="89">
        <f t="shared" si="23"/>
        <v>0</v>
      </c>
      <c r="AO129" s="89">
        <f t="shared" si="23"/>
        <v>0</v>
      </c>
      <c r="AP129" s="89">
        <f t="shared" si="23"/>
        <v>0</v>
      </c>
      <c r="AQ129" s="89">
        <f t="shared" si="23"/>
        <v>0</v>
      </c>
      <c r="AR129" s="89">
        <f t="shared" si="23"/>
        <v>0</v>
      </c>
      <c r="AS129" s="89">
        <f t="shared" si="23"/>
        <v>0</v>
      </c>
      <c r="AT129" s="89">
        <f>AT80</f>
        <v>0</v>
      </c>
      <c r="AU129" s="89">
        <f>AU80</f>
        <v>0</v>
      </c>
      <c r="AV129" s="89">
        <f>AV80</f>
        <v>0</v>
      </c>
      <c r="AW129" s="89">
        <f>AW80</f>
        <v>0</v>
      </c>
      <c r="AX129" s="89">
        <f>AX80</f>
        <v>0</v>
      </c>
      <c r="AY129" s="89">
        <f aca="true" t="shared" si="24" ref="AY129:BE129">AY80</f>
        <v>0</v>
      </c>
      <c r="AZ129" s="89">
        <f t="shared" si="24"/>
        <v>0</v>
      </c>
      <c r="BA129" s="89">
        <f t="shared" si="24"/>
        <v>0</v>
      </c>
      <c r="BB129" s="89">
        <f t="shared" si="24"/>
        <v>0</v>
      </c>
      <c r="BC129" s="89">
        <f t="shared" si="24"/>
        <v>0</v>
      </c>
      <c r="BD129" s="89">
        <f t="shared" si="24"/>
        <v>0</v>
      </c>
      <c r="BE129" s="89">
        <f t="shared" si="24"/>
        <v>0</v>
      </c>
      <c r="BF129" s="89"/>
      <c r="BG129" s="89"/>
      <c r="BH129" s="89"/>
      <c r="BI129" s="89"/>
      <c r="BJ129" s="89"/>
      <c r="BK129" s="89"/>
    </row>
    <row r="130" spans="17:63" ht="8.25" customHeight="1">
      <c r="Q130" s="89">
        <f>Q100</f>
        <v>1</v>
      </c>
      <c r="R130" s="89">
        <f aca="true" t="shared" si="25" ref="R130:AS130">R100</f>
        <v>3</v>
      </c>
      <c r="S130" s="89">
        <f t="shared" si="25"/>
        <v>2</v>
      </c>
      <c r="T130" s="89">
        <f t="shared" si="25"/>
        <v>3</v>
      </c>
      <c r="U130" s="89">
        <f t="shared" si="25"/>
        <v>3</v>
      </c>
      <c r="V130" s="89">
        <f t="shared" si="25"/>
        <v>3</v>
      </c>
      <c r="W130" s="89">
        <f t="shared" si="25"/>
        <v>0</v>
      </c>
      <c r="X130" s="89">
        <f t="shared" si="25"/>
        <v>3</v>
      </c>
      <c r="Y130" s="89">
        <f t="shared" si="25"/>
        <v>2</v>
      </c>
      <c r="Z130" s="89">
        <f t="shared" si="25"/>
        <v>2</v>
      </c>
      <c r="AA130" s="89">
        <f t="shared" si="25"/>
        <v>1</v>
      </c>
      <c r="AB130" s="89">
        <f t="shared" si="25"/>
        <v>1</v>
      </c>
      <c r="AC130" s="89">
        <f t="shared" si="25"/>
        <v>2</v>
      </c>
      <c r="AD130" s="89">
        <f t="shared" si="25"/>
        <v>0</v>
      </c>
      <c r="AE130" s="89">
        <f t="shared" si="25"/>
        <v>1</v>
      </c>
      <c r="AF130" s="89">
        <f t="shared" si="25"/>
        <v>3</v>
      </c>
      <c r="AG130" s="89">
        <f t="shared" si="25"/>
        <v>1</v>
      </c>
      <c r="AH130" s="89">
        <f t="shared" si="25"/>
        <v>3</v>
      </c>
      <c r="AI130" s="89">
        <f t="shared" si="25"/>
        <v>2</v>
      </c>
      <c r="AJ130" s="89">
        <f t="shared" si="25"/>
        <v>0</v>
      </c>
      <c r="AK130" s="89">
        <f t="shared" si="25"/>
        <v>0</v>
      </c>
      <c r="AL130" s="89">
        <f t="shared" si="25"/>
        <v>1</v>
      </c>
      <c r="AM130" s="89">
        <f t="shared" si="25"/>
        <v>2</v>
      </c>
      <c r="AN130" s="89">
        <f t="shared" si="25"/>
        <v>2</v>
      </c>
      <c r="AO130" s="89">
        <f t="shared" si="25"/>
        <v>3</v>
      </c>
      <c r="AP130" s="89">
        <f t="shared" si="25"/>
        <v>0</v>
      </c>
      <c r="AQ130" s="89">
        <f t="shared" si="25"/>
        <v>0</v>
      </c>
      <c r="AR130" s="89">
        <f t="shared" si="25"/>
        <v>0</v>
      </c>
      <c r="AS130" s="89">
        <f t="shared" si="25"/>
        <v>0</v>
      </c>
      <c r="AT130" s="89">
        <f>AT100</f>
        <v>0</v>
      </c>
      <c r="AU130" s="89">
        <f>AU100</f>
        <v>0</v>
      </c>
      <c r="AV130" s="89">
        <f>AV100</f>
        <v>0</v>
      </c>
      <c r="AW130" s="89">
        <f>AW100</f>
        <v>0</v>
      </c>
      <c r="AX130" s="89">
        <f>AX100</f>
        <v>0</v>
      </c>
      <c r="AY130" s="89">
        <f aca="true" t="shared" si="26" ref="AY130:BE130">AY100</f>
        <v>0</v>
      </c>
      <c r="AZ130" s="89">
        <f t="shared" si="26"/>
        <v>0</v>
      </c>
      <c r="BA130" s="89">
        <f t="shared" si="26"/>
        <v>0</v>
      </c>
      <c r="BB130" s="89">
        <f t="shared" si="26"/>
        <v>0</v>
      </c>
      <c r="BC130" s="89">
        <f t="shared" si="26"/>
        <v>0</v>
      </c>
      <c r="BD130" s="89">
        <f t="shared" si="26"/>
        <v>0</v>
      </c>
      <c r="BE130" s="89">
        <f t="shared" si="26"/>
        <v>0</v>
      </c>
      <c r="BF130" s="89"/>
      <c r="BG130" s="89"/>
      <c r="BH130" s="89"/>
      <c r="BI130" s="89"/>
      <c r="BJ130" s="89"/>
      <c r="BK130" s="89"/>
    </row>
    <row r="134" spans="14:66" ht="9">
      <c r="N134" s="3">
        <v>1</v>
      </c>
      <c r="Q134" s="4">
        <f aca="true" t="shared" si="27" ref="Q134:Q148">COUNTIF(Q$6:Q$51,$N134)</f>
        <v>31</v>
      </c>
      <c r="R134" s="4">
        <f aca="true" t="shared" si="28" ref="R134:AX141">COUNTIF(R$6:R$51,$N134)</f>
        <v>0</v>
      </c>
      <c r="S134" s="4">
        <f t="shared" si="28"/>
        <v>0</v>
      </c>
      <c r="T134" s="4">
        <f t="shared" si="28"/>
        <v>0</v>
      </c>
      <c r="U134" s="4">
        <f t="shared" si="28"/>
        <v>0</v>
      </c>
      <c r="V134" s="4">
        <f t="shared" si="28"/>
        <v>0</v>
      </c>
      <c r="W134" s="4">
        <f t="shared" si="28"/>
        <v>0</v>
      </c>
      <c r="X134" s="4">
        <f t="shared" si="28"/>
        <v>0</v>
      </c>
      <c r="Y134" s="4">
        <f t="shared" si="28"/>
        <v>0</v>
      </c>
      <c r="Z134" s="4">
        <f t="shared" si="28"/>
        <v>0</v>
      </c>
      <c r="AA134" s="4">
        <f t="shared" si="28"/>
        <v>0</v>
      </c>
      <c r="AB134" s="4">
        <f t="shared" si="28"/>
        <v>0</v>
      </c>
      <c r="AC134" s="4">
        <f t="shared" si="28"/>
        <v>0</v>
      </c>
      <c r="AD134" s="4">
        <f t="shared" si="28"/>
        <v>0</v>
      </c>
      <c r="AE134" s="4">
        <f t="shared" si="28"/>
        <v>0</v>
      </c>
      <c r="AF134" s="4">
        <f t="shared" si="28"/>
        <v>15</v>
      </c>
      <c r="AG134" s="4">
        <f t="shared" si="28"/>
        <v>0</v>
      </c>
      <c r="AH134" s="4">
        <f t="shared" si="28"/>
        <v>0</v>
      </c>
      <c r="AI134" s="4">
        <f t="shared" si="28"/>
        <v>0</v>
      </c>
      <c r="AJ134" s="4">
        <f t="shared" si="28"/>
        <v>0</v>
      </c>
      <c r="AK134" s="4">
        <f t="shared" si="28"/>
        <v>0</v>
      </c>
      <c r="AL134" s="4">
        <f t="shared" si="28"/>
        <v>0</v>
      </c>
      <c r="AM134" s="4">
        <f t="shared" si="28"/>
        <v>0</v>
      </c>
      <c r="AN134" s="4">
        <f t="shared" si="28"/>
        <v>0</v>
      </c>
      <c r="AO134" s="4">
        <f t="shared" si="28"/>
        <v>0</v>
      </c>
      <c r="AP134" s="4">
        <f t="shared" si="28"/>
        <v>0</v>
      </c>
      <c r="AQ134" s="4">
        <f t="shared" si="28"/>
        <v>0</v>
      </c>
      <c r="AR134" s="4">
        <f t="shared" si="28"/>
        <v>0</v>
      </c>
      <c r="AS134" s="4">
        <f t="shared" si="28"/>
        <v>0</v>
      </c>
      <c r="AT134" s="4">
        <f t="shared" si="28"/>
        <v>0</v>
      </c>
      <c r="AU134" s="4">
        <f t="shared" si="28"/>
        <v>0</v>
      </c>
      <c r="AV134" s="4">
        <f t="shared" si="28"/>
        <v>0</v>
      </c>
      <c r="AW134" s="4">
        <f t="shared" si="28"/>
        <v>0</v>
      </c>
      <c r="AX134" s="4">
        <f t="shared" si="28"/>
        <v>0</v>
      </c>
      <c r="AY134" s="4">
        <f aca="true" t="shared" si="29" ref="AY134:BL148">COUNTIF(AY$6:AY$51,$N134)</f>
        <v>0</v>
      </c>
      <c r="AZ134" s="4">
        <f t="shared" si="29"/>
        <v>0</v>
      </c>
      <c r="BA134" s="4">
        <f t="shared" si="29"/>
        <v>0</v>
      </c>
      <c r="BB134" s="4">
        <f t="shared" si="29"/>
        <v>0</v>
      </c>
      <c r="BC134" s="4">
        <f t="shared" si="29"/>
        <v>0</v>
      </c>
      <c r="BD134" s="4">
        <f t="shared" si="29"/>
        <v>0</v>
      </c>
      <c r="BE134" s="4">
        <f t="shared" si="29"/>
        <v>0</v>
      </c>
      <c r="BF134" s="4">
        <f t="shared" si="29"/>
        <v>0</v>
      </c>
      <c r="BG134" s="4">
        <f t="shared" si="29"/>
        <v>0</v>
      </c>
      <c r="BH134" s="4">
        <f t="shared" si="29"/>
        <v>0</v>
      </c>
      <c r="BI134" s="4">
        <f t="shared" si="29"/>
        <v>0</v>
      </c>
      <c r="BJ134" s="4">
        <f t="shared" si="29"/>
        <v>0</v>
      </c>
      <c r="BK134" s="4">
        <f t="shared" si="29"/>
        <v>0</v>
      </c>
      <c r="BL134" s="4">
        <f t="shared" si="29"/>
        <v>0</v>
      </c>
      <c r="BM134" s="4">
        <f aca="true" t="shared" si="30" ref="BM134:BM148">SUM(Q134:BL134)</f>
        <v>46</v>
      </c>
      <c r="BN134" s="4"/>
    </row>
    <row r="135" spans="14:66" ht="9">
      <c r="N135" s="3">
        <v>2</v>
      </c>
      <c r="Q135" s="4">
        <f t="shared" si="27"/>
        <v>0</v>
      </c>
      <c r="R135" s="4">
        <f aca="true" t="shared" si="31" ref="R135:AF135">COUNTIF(R$6:R$51,$N135)</f>
        <v>6</v>
      </c>
      <c r="S135" s="4">
        <f t="shared" si="31"/>
        <v>0</v>
      </c>
      <c r="T135" s="4">
        <f t="shared" si="31"/>
        <v>0</v>
      </c>
      <c r="U135" s="4">
        <f t="shared" si="31"/>
        <v>0</v>
      </c>
      <c r="V135" s="4">
        <f t="shared" si="31"/>
        <v>0</v>
      </c>
      <c r="W135" s="4">
        <f t="shared" si="31"/>
        <v>0</v>
      </c>
      <c r="X135" s="4">
        <f t="shared" si="31"/>
        <v>1</v>
      </c>
      <c r="Y135" s="4">
        <f t="shared" si="31"/>
        <v>0</v>
      </c>
      <c r="Z135" s="4">
        <f t="shared" si="31"/>
        <v>0</v>
      </c>
      <c r="AA135" s="4">
        <f t="shared" si="31"/>
        <v>0</v>
      </c>
      <c r="AB135" s="4">
        <f t="shared" si="31"/>
        <v>4</v>
      </c>
      <c r="AC135" s="4">
        <f t="shared" si="31"/>
        <v>0</v>
      </c>
      <c r="AD135" s="4">
        <f t="shared" si="31"/>
        <v>0</v>
      </c>
      <c r="AE135" s="4">
        <f t="shared" si="31"/>
        <v>0</v>
      </c>
      <c r="AF135" s="4">
        <f t="shared" si="31"/>
        <v>0</v>
      </c>
      <c r="AG135" s="4">
        <f t="shared" si="28"/>
        <v>35</v>
      </c>
      <c r="AH135" s="4">
        <f t="shared" si="28"/>
        <v>0</v>
      </c>
      <c r="AI135" s="4">
        <f t="shared" si="28"/>
        <v>0</v>
      </c>
      <c r="AJ135" s="4">
        <f t="shared" si="28"/>
        <v>0</v>
      </c>
      <c r="AK135" s="4">
        <f t="shared" si="28"/>
        <v>0</v>
      </c>
      <c r="AL135" s="4">
        <f t="shared" si="28"/>
        <v>0</v>
      </c>
      <c r="AM135" s="4">
        <f t="shared" si="28"/>
        <v>0</v>
      </c>
      <c r="AN135" s="4">
        <f t="shared" si="28"/>
        <v>0</v>
      </c>
      <c r="AO135" s="4">
        <f t="shared" si="28"/>
        <v>0</v>
      </c>
      <c r="AP135" s="4">
        <f t="shared" si="28"/>
        <v>0</v>
      </c>
      <c r="AQ135" s="4">
        <f t="shared" si="28"/>
        <v>0</v>
      </c>
      <c r="AR135" s="4">
        <f t="shared" si="28"/>
        <v>0</v>
      </c>
      <c r="AS135" s="4">
        <f t="shared" si="28"/>
        <v>0</v>
      </c>
      <c r="AT135" s="4">
        <f t="shared" si="28"/>
        <v>0</v>
      </c>
      <c r="AU135" s="4">
        <f t="shared" si="28"/>
        <v>0</v>
      </c>
      <c r="AV135" s="4">
        <f t="shared" si="28"/>
        <v>0</v>
      </c>
      <c r="AW135" s="4">
        <f t="shared" si="28"/>
        <v>0</v>
      </c>
      <c r="AX135" s="4">
        <f t="shared" si="28"/>
        <v>0</v>
      </c>
      <c r="AY135" s="4">
        <f t="shared" si="29"/>
        <v>0</v>
      </c>
      <c r="AZ135" s="4">
        <f t="shared" si="29"/>
        <v>0</v>
      </c>
      <c r="BA135" s="4">
        <f t="shared" si="29"/>
        <v>0</v>
      </c>
      <c r="BB135" s="4">
        <f t="shared" si="29"/>
        <v>0</v>
      </c>
      <c r="BC135" s="4">
        <f t="shared" si="29"/>
        <v>0</v>
      </c>
      <c r="BD135" s="4">
        <f t="shared" si="29"/>
        <v>0</v>
      </c>
      <c r="BE135" s="4">
        <f t="shared" si="29"/>
        <v>0</v>
      </c>
      <c r="BF135" s="4">
        <f t="shared" si="29"/>
        <v>0</v>
      </c>
      <c r="BG135" s="4">
        <f t="shared" si="29"/>
        <v>0</v>
      </c>
      <c r="BH135" s="4">
        <f t="shared" si="29"/>
        <v>0</v>
      </c>
      <c r="BI135" s="4">
        <f t="shared" si="29"/>
        <v>0</v>
      </c>
      <c r="BJ135" s="4">
        <f t="shared" si="29"/>
        <v>0</v>
      </c>
      <c r="BK135" s="4">
        <f t="shared" si="29"/>
        <v>0</v>
      </c>
      <c r="BL135" s="4">
        <f t="shared" si="29"/>
        <v>0</v>
      </c>
      <c r="BM135" s="4">
        <f t="shared" si="30"/>
        <v>46</v>
      </c>
      <c r="BN135" s="4"/>
    </row>
    <row r="136" spans="14:66" ht="9">
      <c r="N136" s="3">
        <v>3</v>
      </c>
      <c r="Q136" s="4">
        <f t="shared" si="27"/>
        <v>0</v>
      </c>
      <c r="R136" s="4">
        <f t="shared" si="28"/>
        <v>0</v>
      </c>
      <c r="S136" s="4">
        <f t="shared" si="28"/>
        <v>31</v>
      </c>
      <c r="T136" s="4">
        <f t="shared" si="28"/>
        <v>0</v>
      </c>
      <c r="U136" s="4">
        <f t="shared" si="28"/>
        <v>0</v>
      </c>
      <c r="V136" s="4">
        <f t="shared" si="28"/>
        <v>1</v>
      </c>
      <c r="W136" s="4">
        <f t="shared" si="28"/>
        <v>0</v>
      </c>
      <c r="X136" s="4">
        <f t="shared" si="28"/>
        <v>0</v>
      </c>
      <c r="Y136" s="4">
        <f t="shared" si="28"/>
        <v>0</v>
      </c>
      <c r="Z136" s="4">
        <f t="shared" si="28"/>
        <v>9</v>
      </c>
      <c r="AA136" s="4">
        <f t="shared" si="28"/>
        <v>0</v>
      </c>
      <c r="AB136" s="4">
        <f t="shared" si="28"/>
        <v>4</v>
      </c>
      <c r="AC136" s="4">
        <f t="shared" si="28"/>
        <v>0</v>
      </c>
      <c r="AD136" s="4">
        <f t="shared" si="28"/>
        <v>0</v>
      </c>
      <c r="AE136" s="4">
        <f t="shared" si="28"/>
        <v>0</v>
      </c>
      <c r="AF136" s="4">
        <f t="shared" si="28"/>
        <v>0</v>
      </c>
      <c r="AG136" s="4">
        <f t="shared" si="28"/>
        <v>1</v>
      </c>
      <c r="AH136" s="4">
        <f t="shared" si="28"/>
        <v>0</v>
      </c>
      <c r="AI136" s="4">
        <f t="shared" si="28"/>
        <v>0</v>
      </c>
      <c r="AJ136" s="4">
        <f t="shared" si="28"/>
        <v>0</v>
      </c>
      <c r="AK136" s="4">
        <f t="shared" si="28"/>
        <v>0</v>
      </c>
      <c r="AL136" s="4">
        <f t="shared" si="28"/>
        <v>0</v>
      </c>
      <c r="AM136" s="4">
        <f t="shared" si="28"/>
        <v>0</v>
      </c>
      <c r="AN136" s="4">
        <f t="shared" si="28"/>
        <v>0</v>
      </c>
      <c r="AO136" s="4">
        <f t="shared" si="28"/>
        <v>0</v>
      </c>
      <c r="AP136" s="4">
        <f t="shared" si="28"/>
        <v>0</v>
      </c>
      <c r="AQ136" s="4">
        <f t="shared" si="28"/>
        <v>0</v>
      </c>
      <c r="AR136" s="4">
        <f t="shared" si="28"/>
        <v>0</v>
      </c>
      <c r="AS136" s="4">
        <f t="shared" si="28"/>
        <v>0</v>
      </c>
      <c r="AT136" s="4">
        <f t="shared" si="28"/>
        <v>0</v>
      </c>
      <c r="AU136" s="4">
        <f t="shared" si="28"/>
        <v>0</v>
      </c>
      <c r="AV136" s="4">
        <f t="shared" si="28"/>
        <v>0</v>
      </c>
      <c r="AW136" s="4">
        <f t="shared" si="28"/>
        <v>0</v>
      </c>
      <c r="AX136" s="4">
        <f t="shared" si="28"/>
        <v>0</v>
      </c>
      <c r="AY136" s="4">
        <f t="shared" si="29"/>
        <v>0</v>
      </c>
      <c r="AZ136" s="4">
        <f t="shared" si="29"/>
        <v>0</v>
      </c>
      <c r="BA136" s="4">
        <f t="shared" si="29"/>
        <v>0</v>
      </c>
      <c r="BB136" s="4">
        <f t="shared" si="29"/>
        <v>0</v>
      </c>
      <c r="BC136" s="4">
        <f t="shared" si="29"/>
        <v>0</v>
      </c>
      <c r="BD136" s="4">
        <f t="shared" si="29"/>
        <v>0</v>
      </c>
      <c r="BE136" s="4">
        <f t="shared" si="29"/>
        <v>0</v>
      </c>
      <c r="BF136" s="4">
        <f t="shared" si="29"/>
        <v>0</v>
      </c>
      <c r="BG136" s="4">
        <f t="shared" si="29"/>
        <v>0</v>
      </c>
      <c r="BH136" s="4">
        <f t="shared" si="29"/>
        <v>0</v>
      </c>
      <c r="BI136" s="4">
        <f t="shared" si="29"/>
        <v>0</v>
      </c>
      <c r="BJ136" s="4">
        <f t="shared" si="29"/>
        <v>0</v>
      </c>
      <c r="BK136" s="4">
        <f t="shared" si="29"/>
        <v>0</v>
      </c>
      <c r="BL136" s="4">
        <f t="shared" si="29"/>
        <v>0</v>
      </c>
      <c r="BM136" s="4">
        <f t="shared" si="30"/>
        <v>46</v>
      </c>
      <c r="BN136" s="4"/>
    </row>
    <row r="137" spans="14:66" ht="9">
      <c r="N137" s="3">
        <v>4</v>
      </c>
      <c r="Q137" s="4">
        <f t="shared" si="27"/>
        <v>0</v>
      </c>
      <c r="R137" s="4">
        <f t="shared" si="28"/>
        <v>11</v>
      </c>
      <c r="S137" s="4">
        <f t="shared" si="28"/>
        <v>0</v>
      </c>
      <c r="T137" s="4">
        <f t="shared" si="28"/>
        <v>11</v>
      </c>
      <c r="U137" s="4">
        <f t="shared" si="28"/>
        <v>12</v>
      </c>
      <c r="V137" s="4">
        <f t="shared" si="28"/>
        <v>0</v>
      </c>
      <c r="W137" s="4">
        <f t="shared" si="28"/>
        <v>0</v>
      </c>
      <c r="X137" s="4">
        <f t="shared" si="28"/>
        <v>0</v>
      </c>
      <c r="Y137" s="4">
        <f t="shared" si="28"/>
        <v>0</v>
      </c>
      <c r="Z137" s="4">
        <f t="shared" si="28"/>
        <v>0</v>
      </c>
      <c r="AA137" s="4">
        <f t="shared" si="28"/>
        <v>0</v>
      </c>
      <c r="AB137" s="4">
        <f t="shared" si="28"/>
        <v>0</v>
      </c>
      <c r="AC137" s="4">
        <f t="shared" si="28"/>
        <v>5</v>
      </c>
      <c r="AD137" s="4">
        <f t="shared" si="28"/>
        <v>0</v>
      </c>
      <c r="AE137" s="4">
        <f t="shared" si="28"/>
        <v>0</v>
      </c>
      <c r="AF137" s="4">
        <f t="shared" si="28"/>
        <v>0</v>
      </c>
      <c r="AG137" s="4">
        <f t="shared" si="28"/>
        <v>0</v>
      </c>
      <c r="AH137" s="4">
        <f t="shared" si="28"/>
        <v>0</v>
      </c>
      <c r="AI137" s="4">
        <f t="shared" si="28"/>
        <v>0</v>
      </c>
      <c r="AJ137" s="4">
        <f t="shared" si="28"/>
        <v>0</v>
      </c>
      <c r="AK137" s="4">
        <f t="shared" si="28"/>
        <v>0</v>
      </c>
      <c r="AL137" s="4">
        <f t="shared" si="28"/>
        <v>6</v>
      </c>
      <c r="AM137" s="4">
        <f t="shared" si="28"/>
        <v>0</v>
      </c>
      <c r="AN137" s="4">
        <f t="shared" si="28"/>
        <v>0</v>
      </c>
      <c r="AO137" s="4">
        <f t="shared" si="28"/>
        <v>0</v>
      </c>
      <c r="AP137" s="4">
        <f t="shared" si="28"/>
        <v>0</v>
      </c>
      <c r="AQ137" s="4">
        <f t="shared" si="28"/>
        <v>0</v>
      </c>
      <c r="AR137" s="4">
        <f t="shared" si="28"/>
        <v>0</v>
      </c>
      <c r="AS137" s="4">
        <f t="shared" si="28"/>
        <v>1</v>
      </c>
      <c r="AT137" s="4">
        <f t="shared" si="28"/>
        <v>0</v>
      </c>
      <c r="AU137" s="4">
        <f t="shared" si="28"/>
        <v>0</v>
      </c>
      <c r="AV137" s="4">
        <f t="shared" si="28"/>
        <v>0</v>
      </c>
      <c r="AW137" s="4">
        <f t="shared" si="28"/>
        <v>0</v>
      </c>
      <c r="AX137" s="4">
        <f t="shared" si="28"/>
        <v>0</v>
      </c>
      <c r="AY137" s="4">
        <f t="shared" si="29"/>
        <v>0</v>
      </c>
      <c r="AZ137" s="4">
        <f t="shared" si="29"/>
        <v>0</v>
      </c>
      <c r="BA137" s="4">
        <f t="shared" si="29"/>
        <v>0</v>
      </c>
      <c r="BB137" s="4">
        <f t="shared" si="29"/>
        <v>0</v>
      </c>
      <c r="BC137" s="4">
        <f t="shared" si="29"/>
        <v>0</v>
      </c>
      <c r="BD137" s="4">
        <f t="shared" si="29"/>
        <v>0</v>
      </c>
      <c r="BE137" s="4">
        <f t="shared" si="29"/>
        <v>0</v>
      </c>
      <c r="BF137" s="4">
        <f t="shared" si="29"/>
        <v>0</v>
      </c>
      <c r="BG137" s="4">
        <f t="shared" si="29"/>
        <v>0</v>
      </c>
      <c r="BH137" s="4">
        <f t="shared" si="29"/>
        <v>0</v>
      </c>
      <c r="BI137" s="4">
        <f t="shared" si="29"/>
        <v>0</v>
      </c>
      <c r="BJ137" s="4">
        <f t="shared" si="29"/>
        <v>0</v>
      </c>
      <c r="BK137" s="4">
        <f t="shared" si="29"/>
        <v>0</v>
      </c>
      <c r="BL137" s="4">
        <f t="shared" si="29"/>
        <v>0</v>
      </c>
      <c r="BM137" s="4">
        <f t="shared" si="30"/>
        <v>46</v>
      </c>
      <c r="BN137" s="4"/>
    </row>
    <row r="138" spans="14:66" ht="9">
      <c r="N138" s="3">
        <v>5</v>
      </c>
      <c r="Q138" s="4">
        <f t="shared" si="27"/>
        <v>0</v>
      </c>
      <c r="R138" s="4">
        <f t="shared" si="28"/>
        <v>0</v>
      </c>
      <c r="S138" s="4">
        <f t="shared" si="28"/>
        <v>0</v>
      </c>
      <c r="T138" s="4">
        <f t="shared" si="28"/>
        <v>0</v>
      </c>
      <c r="U138" s="4">
        <f t="shared" si="28"/>
        <v>19</v>
      </c>
      <c r="V138" s="4">
        <f t="shared" si="28"/>
        <v>1</v>
      </c>
      <c r="W138" s="4">
        <f t="shared" si="28"/>
        <v>0</v>
      </c>
      <c r="X138" s="4">
        <f t="shared" si="28"/>
        <v>0</v>
      </c>
      <c r="Y138" s="4">
        <f t="shared" si="28"/>
        <v>0</v>
      </c>
      <c r="Z138" s="4">
        <f t="shared" si="28"/>
        <v>0</v>
      </c>
      <c r="AA138" s="4">
        <f t="shared" si="28"/>
        <v>0</v>
      </c>
      <c r="AB138" s="4">
        <f t="shared" si="28"/>
        <v>0</v>
      </c>
      <c r="AC138" s="4">
        <f t="shared" si="28"/>
        <v>13</v>
      </c>
      <c r="AD138" s="4">
        <f t="shared" si="28"/>
        <v>0</v>
      </c>
      <c r="AE138" s="4">
        <f t="shared" si="28"/>
        <v>0</v>
      </c>
      <c r="AF138" s="4">
        <f t="shared" si="28"/>
        <v>0</v>
      </c>
      <c r="AG138" s="4">
        <f t="shared" si="28"/>
        <v>0</v>
      </c>
      <c r="AH138" s="4">
        <f t="shared" si="28"/>
        <v>0</v>
      </c>
      <c r="AI138" s="4">
        <f t="shared" si="28"/>
        <v>0</v>
      </c>
      <c r="AJ138" s="4">
        <f t="shared" si="28"/>
        <v>0</v>
      </c>
      <c r="AK138" s="4">
        <f t="shared" si="28"/>
        <v>0</v>
      </c>
      <c r="AL138" s="4">
        <f t="shared" si="28"/>
        <v>0</v>
      </c>
      <c r="AM138" s="4">
        <f t="shared" si="28"/>
        <v>0</v>
      </c>
      <c r="AN138" s="4">
        <f t="shared" si="28"/>
        <v>0</v>
      </c>
      <c r="AO138" s="4">
        <f t="shared" si="28"/>
        <v>0</v>
      </c>
      <c r="AP138" s="4">
        <f t="shared" si="28"/>
        <v>0</v>
      </c>
      <c r="AQ138" s="4">
        <f t="shared" si="28"/>
        <v>0</v>
      </c>
      <c r="AR138" s="4">
        <f t="shared" si="28"/>
        <v>0</v>
      </c>
      <c r="AS138" s="4">
        <f t="shared" si="28"/>
        <v>13</v>
      </c>
      <c r="AT138" s="4">
        <f t="shared" si="28"/>
        <v>0</v>
      </c>
      <c r="AU138" s="4">
        <f t="shared" si="28"/>
        <v>0</v>
      </c>
      <c r="AV138" s="4">
        <f t="shared" si="28"/>
        <v>0</v>
      </c>
      <c r="AW138" s="4">
        <f t="shared" si="28"/>
        <v>0</v>
      </c>
      <c r="AX138" s="4">
        <f t="shared" si="28"/>
        <v>0</v>
      </c>
      <c r="AY138" s="4">
        <f t="shared" si="29"/>
        <v>0</v>
      </c>
      <c r="AZ138" s="4">
        <f t="shared" si="29"/>
        <v>0</v>
      </c>
      <c r="BA138" s="4">
        <f t="shared" si="29"/>
        <v>0</v>
      </c>
      <c r="BB138" s="4">
        <f t="shared" si="29"/>
        <v>0</v>
      </c>
      <c r="BC138" s="4">
        <f t="shared" si="29"/>
        <v>0</v>
      </c>
      <c r="BD138" s="4">
        <f t="shared" si="29"/>
        <v>0</v>
      </c>
      <c r="BE138" s="4">
        <f t="shared" si="29"/>
        <v>0</v>
      </c>
      <c r="BF138" s="4">
        <f t="shared" si="29"/>
        <v>0</v>
      </c>
      <c r="BG138" s="4">
        <f t="shared" si="29"/>
        <v>0</v>
      </c>
      <c r="BH138" s="4">
        <f t="shared" si="29"/>
        <v>0</v>
      </c>
      <c r="BI138" s="4">
        <f t="shared" si="29"/>
        <v>0</v>
      </c>
      <c r="BJ138" s="4">
        <f t="shared" si="29"/>
        <v>0</v>
      </c>
      <c r="BK138" s="4">
        <f t="shared" si="29"/>
        <v>0</v>
      </c>
      <c r="BL138" s="4">
        <f t="shared" si="29"/>
        <v>0</v>
      </c>
      <c r="BM138" s="4">
        <f t="shared" si="30"/>
        <v>46</v>
      </c>
      <c r="BN138" s="4"/>
    </row>
    <row r="139" spans="14:66" ht="9">
      <c r="N139" s="3">
        <v>6</v>
      </c>
      <c r="Q139" s="4">
        <f t="shared" si="27"/>
        <v>0</v>
      </c>
      <c r="R139" s="4">
        <f t="shared" si="28"/>
        <v>0</v>
      </c>
      <c r="S139" s="4">
        <f t="shared" si="28"/>
        <v>0</v>
      </c>
      <c r="T139" s="4">
        <f t="shared" si="28"/>
        <v>0</v>
      </c>
      <c r="U139" s="4">
        <f t="shared" si="28"/>
        <v>5</v>
      </c>
      <c r="V139" s="4">
        <f t="shared" si="28"/>
        <v>20</v>
      </c>
      <c r="W139" s="4">
        <f t="shared" si="28"/>
        <v>0</v>
      </c>
      <c r="X139" s="4">
        <f t="shared" si="28"/>
        <v>0</v>
      </c>
      <c r="Y139" s="4">
        <f t="shared" si="28"/>
        <v>0</v>
      </c>
      <c r="Z139" s="4">
        <f t="shared" si="28"/>
        <v>0</v>
      </c>
      <c r="AA139" s="4">
        <f t="shared" si="28"/>
        <v>0</v>
      </c>
      <c r="AB139" s="4">
        <f t="shared" si="28"/>
        <v>0</v>
      </c>
      <c r="AC139" s="4">
        <f t="shared" si="28"/>
        <v>3</v>
      </c>
      <c r="AD139" s="4">
        <f t="shared" si="28"/>
        <v>0</v>
      </c>
      <c r="AE139" s="4">
        <f t="shared" si="28"/>
        <v>0</v>
      </c>
      <c r="AF139" s="4">
        <f t="shared" si="28"/>
        <v>0</v>
      </c>
      <c r="AG139" s="4">
        <f t="shared" si="28"/>
        <v>0</v>
      </c>
      <c r="AH139" s="4">
        <f t="shared" si="28"/>
        <v>0</v>
      </c>
      <c r="AI139" s="4">
        <f t="shared" si="28"/>
        <v>18</v>
      </c>
      <c r="AJ139" s="4">
        <f t="shared" si="28"/>
        <v>0</v>
      </c>
      <c r="AK139" s="4">
        <f t="shared" si="28"/>
        <v>0</v>
      </c>
      <c r="AL139" s="4">
        <f t="shared" si="28"/>
        <v>0</v>
      </c>
      <c r="AM139" s="4">
        <f t="shared" si="28"/>
        <v>0</v>
      </c>
      <c r="AN139" s="4">
        <f t="shared" si="28"/>
        <v>0</v>
      </c>
      <c r="AO139" s="4">
        <f t="shared" si="28"/>
        <v>0</v>
      </c>
      <c r="AP139" s="4">
        <f t="shared" si="28"/>
        <v>0</v>
      </c>
      <c r="AQ139" s="4">
        <f t="shared" si="28"/>
        <v>0</v>
      </c>
      <c r="AR139" s="4">
        <f t="shared" si="28"/>
        <v>0</v>
      </c>
      <c r="AS139" s="4">
        <f t="shared" si="28"/>
        <v>0</v>
      </c>
      <c r="AT139" s="4">
        <f t="shared" si="28"/>
        <v>0</v>
      </c>
      <c r="AU139" s="4">
        <f t="shared" si="28"/>
        <v>0</v>
      </c>
      <c r="AV139" s="4">
        <f t="shared" si="28"/>
        <v>0</v>
      </c>
      <c r="AW139" s="4">
        <f t="shared" si="28"/>
        <v>0</v>
      </c>
      <c r="AX139" s="4">
        <f t="shared" si="28"/>
        <v>0</v>
      </c>
      <c r="AY139" s="4">
        <f t="shared" si="29"/>
        <v>0</v>
      </c>
      <c r="AZ139" s="4">
        <f t="shared" si="29"/>
        <v>0</v>
      </c>
      <c r="BA139" s="4">
        <f t="shared" si="29"/>
        <v>0</v>
      </c>
      <c r="BB139" s="4">
        <f t="shared" si="29"/>
        <v>0</v>
      </c>
      <c r="BC139" s="4">
        <f t="shared" si="29"/>
        <v>0</v>
      </c>
      <c r="BD139" s="4">
        <f t="shared" si="29"/>
        <v>0</v>
      </c>
      <c r="BE139" s="4">
        <f t="shared" si="29"/>
        <v>0</v>
      </c>
      <c r="BF139" s="4">
        <f t="shared" si="29"/>
        <v>0</v>
      </c>
      <c r="BG139" s="4">
        <f t="shared" si="29"/>
        <v>0</v>
      </c>
      <c r="BH139" s="4">
        <f t="shared" si="29"/>
        <v>0</v>
      </c>
      <c r="BI139" s="4">
        <f t="shared" si="29"/>
        <v>0</v>
      </c>
      <c r="BJ139" s="4">
        <f t="shared" si="29"/>
        <v>0</v>
      </c>
      <c r="BK139" s="4">
        <f t="shared" si="29"/>
        <v>0</v>
      </c>
      <c r="BL139" s="4">
        <f t="shared" si="29"/>
        <v>0</v>
      </c>
      <c r="BM139" s="4">
        <f t="shared" si="30"/>
        <v>46</v>
      </c>
      <c r="BN139" s="4"/>
    </row>
    <row r="140" spans="14:66" ht="9">
      <c r="N140" s="3">
        <v>7</v>
      </c>
      <c r="Q140" s="4">
        <f t="shared" si="27"/>
        <v>0</v>
      </c>
      <c r="R140" s="4">
        <f t="shared" si="28"/>
        <v>0</v>
      </c>
      <c r="S140" s="4">
        <f t="shared" si="28"/>
        <v>0</v>
      </c>
      <c r="T140" s="4">
        <f t="shared" si="28"/>
        <v>13</v>
      </c>
      <c r="U140" s="4">
        <f t="shared" si="28"/>
        <v>0</v>
      </c>
      <c r="V140" s="4">
        <f t="shared" si="28"/>
        <v>0</v>
      </c>
      <c r="W140" s="4">
        <f t="shared" si="28"/>
        <v>20</v>
      </c>
      <c r="X140" s="4">
        <f t="shared" si="28"/>
        <v>0</v>
      </c>
      <c r="Y140" s="4">
        <f t="shared" si="28"/>
        <v>0</v>
      </c>
      <c r="Z140" s="4">
        <f t="shared" si="28"/>
        <v>0</v>
      </c>
      <c r="AA140" s="4">
        <f t="shared" si="28"/>
        <v>0</v>
      </c>
      <c r="AB140" s="4">
        <f t="shared" si="28"/>
        <v>1</v>
      </c>
      <c r="AC140" s="4">
        <f t="shared" si="28"/>
        <v>0</v>
      </c>
      <c r="AD140" s="4">
        <f t="shared" si="28"/>
        <v>0</v>
      </c>
      <c r="AE140" s="4">
        <f t="shared" si="28"/>
        <v>0</v>
      </c>
      <c r="AF140" s="4">
        <f t="shared" si="28"/>
        <v>0</v>
      </c>
      <c r="AG140" s="4">
        <f t="shared" si="28"/>
        <v>0</v>
      </c>
      <c r="AH140" s="4">
        <f t="shared" si="28"/>
        <v>0</v>
      </c>
      <c r="AI140" s="4">
        <f t="shared" si="28"/>
        <v>0</v>
      </c>
      <c r="AJ140" s="4">
        <f t="shared" si="28"/>
        <v>0</v>
      </c>
      <c r="AK140" s="4">
        <f t="shared" si="28"/>
        <v>0</v>
      </c>
      <c r="AL140" s="4">
        <f t="shared" si="28"/>
        <v>1</v>
      </c>
      <c r="AM140" s="4">
        <f t="shared" si="28"/>
        <v>4</v>
      </c>
      <c r="AN140" s="4">
        <f t="shared" si="28"/>
        <v>7</v>
      </c>
      <c r="AO140" s="4">
        <f t="shared" si="28"/>
        <v>0</v>
      </c>
      <c r="AP140" s="4">
        <f t="shared" si="28"/>
        <v>0</v>
      </c>
      <c r="AQ140" s="4">
        <f t="shared" si="28"/>
        <v>0</v>
      </c>
      <c r="AR140" s="4">
        <f t="shared" si="28"/>
        <v>0</v>
      </c>
      <c r="AS140" s="4">
        <f t="shared" si="28"/>
        <v>0</v>
      </c>
      <c r="AT140" s="4">
        <f t="shared" si="28"/>
        <v>0</v>
      </c>
      <c r="AU140" s="4">
        <f t="shared" si="28"/>
        <v>0</v>
      </c>
      <c r="AV140" s="4">
        <f t="shared" si="28"/>
        <v>0</v>
      </c>
      <c r="AW140" s="4">
        <f t="shared" si="28"/>
        <v>0</v>
      </c>
      <c r="AX140" s="4">
        <f t="shared" si="28"/>
        <v>0</v>
      </c>
      <c r="AY140" s="4">
        <f t="shared" si="29"/>
        <v>0</v>
      </c>
      <c r="AZ140" s="4">
        <f t="shared" si="29"/>
        <v>0</v>
      </c>
      <c r="BA140" s="4">
        <f t="shared" si="29"/>
        <v>0</v>
      </c>
      <c r="BB140" s="4">
        <f t="shared" si="29"/>
        <v>0</v>
      </c>
      <c r="BC140" s="4">
        <f t="shared" si="29"/>
        <v>0</v>
      </c>
      <c r="BD140" s="4">
        <f t="shared" si="29"/>
        <v>0</v>
      </c>
      <c r="BE140" s="4">
        <f t="shared" si="29"/>
        <v>0</v>
      </c>
      <c r="BF140" s="4">
        <f t="shared" si="29"/>
        <v>0</v>
      </c>
      <c r="BG140" s="4">
        <f t="shared" si="29"/>
        <v>0</v>
      </c>
      <c r="BH140" s="4">
        <f t="shared" si="29"/>
        <v>0</v>
      </c>
      <c r="BI140" s="4">
        <f t="shared" si="29"/>
        <v>0</v>
      </c>
      <c r="BJ140" s="4">
        <f t="shared" si="29"/>
        <v>0</v>
      </c>
      <c r="BK140" s="4">
        <f t="shared" si="29"/>
        <v>0</v>
      </c>
      <c r="BL140" s="4">
        <f t="shared" si="29"/>
        <v>0</v>
      </c>
      <c r="BM140" s="4">
        <f t="shared" si="30"/>
        <v>46</v>
      </c>
      <c r="BN140" s="4"/>
    </row>
    <row r="141" spans="14:66" ht="9">
      <c r="N141" s="3">
        <v>8</v>
      </c>
      <c r="Q141" s="4">
        <f t="shared" si="27"/>
        <v>0</v>
      </c>
      <c r="R141" s="4">
        <f t="shared" si="28"/>
        <v>0</v>
      </c>
      <c r="S141" s="4">
        <f t="shared" si="28"/>
        <v>0</v>
      </c>
      <c r="T141" s="4">
        <f t="shared" si="28"/>
        <v>0</v>
      </c>
      <c r="U141" s="4">
        <f t="shared" si="28"/>
        <v>0</v>
      </c>
      <c r="V141" s="4">
        <f t="shared" si="28"/>
        <v>0</v>
      </c>
      <c r="W141" s="4">
        <f t="shared" si="28"/>
        <v>0</v>
      </c>
      <c r="X141" s="4">
        <f t="shared" si="28"/>
        <v>41</v>
      </c>
      <c r="Y141" s="4">
        <f t="shared" si="28"/>
        <v>0</v>
      </c>
      <c r="Z141" s="4">
        <f t="shared" si="28"/>
        <v>1</v>
      </c>
      <c r="AA141" s="4">
        <f t="shared" si="28"/>
        <v>0</v>
      </c>
      <c r="AB141" s="4">
        <f t="shared" si="28"/>
        <v>0</v>
      </c>
      <c r="AC141" s="4">
        <f t="shared" si="28"/>
        <v>0</v>
      </c>
      <c r="AD141" s="4">
        <f t="shared" si="28"/>
        <v>0</v>
      </c>
      <c r="AE141" s="4">
        <f t="shared" si="28"/>
        <v>0</v>
      </c>
      <c r="AF141" s="4">
        <f t="shared" si="28"/>
        <v>0</v>
      </c>
      <c r="AG141" s="4">
        <f t="shared" si="28"/>
        <v>0</v>
      </c>
      <c r="AH141" s="4">
        <f t="shared" si="28"/>
        <v>0</v>
      </c>
      <c r="AI141" s="4">
        <f t="shared" si="28"/>
        <v>0</v>
      </c>
      <c r="AJ141" s="4">
        <f t="shared" si="28"/>
        <v>0</v>
      </c>
      <c r="AK141" s="4">
        <f t="shared" si="28"/>
        <v>1</v>
      </c>
      <c r="AL141" s="4">
        <f t="shared" si="28"/>
        <v>0</v>
      </c>
      <c r="AM141" s="4">
        <f t="shared" si="28"/>
        <v>0</v>
      </c>
      <c r="AN141" s="4">
        <f t="shared" si="28"/>
        <v>3</v>
      </c>
      <c r="AO141" s="4">
        <f t="shared" si="28"/>
        <v>0</v>
      </c>
      <c r="AP141" s="4">
        <f aca="true" t="shared" si="32" ref="R141:AX148">COUNTIF(AP$6:AP$51,$N141)</f>
        <v>0</v>
      </c>
      <c r="AQ141" s="4">
        <f t="shared" si="32"/>
        <v>0</v>
      </c>
      <c r="AR141" s="4">
        <f t="shared" si="32"/>
        <v>0</v>
      </c>
      <c r="AS141" s="4">
        <f t="shared" si="32"/>
        <v>0</v>
      </c>
      <c r="AT141" s="4">
        <f t="shared" si="32"/>
        <v>0</v>
      </c>
      <c r="AU141" s="4">
        <f t="shared" si="32"/>
        <v>0</v>
      </c>
      <c r="AV141" s="4">
        <f t="shared" si="32"/>
        <v>0</v>
      </c>
      <c r="AW141" s="4">
        <f t="shared" si="32"/>
        <v>0</v>
      </c>
      <c r="AX141" s="4">
        <f t="shared" si="32"/>
        <v>0</v>
      </c>
      <c r="AY141" s="4">
        <f t="shared" si="29"/>
        <v>0</v>
      </c>
      <c r="AZ141" s="4">
        <f t="shared" si="29"/>
        <v>0</v>
      </c>
      <c r="BA141" s="4">
        <f t="shared" si="29"/>
        <v>0</v>
      </c>
      <c r="BB141" s="4">
        <f t="shared" si="29"/>
        <v>0</v>
      </c>
      <c r="BC141" s="4">
        <f t="shared" si="29"/>
        <v>0</v>
      </c>
      <c r="BD141" s="4">
        <f t="shared" si="29"/>
        <v>0</v>
      </c>
      <c r="BE141" s="4">
        <f t="shared" si="29"/>
        <v>0</v>
      </c>
      <c r="BF141" s="4">
        <f t="shared" si="29"/>
        <v>0</v>
      </c>
      <c r="BG141" s="4">
        <f t="shared" si="29"/>
        <v>0</v>
      </c>
      <c r="BH141" s="4">
        <f t="shared" si="29"/>
        <v>0</v>
      </c>
      <c r="BI141" s="4">
        <f t="shared" si="29"/>
        <v>0</v>
      </c>
      <c r="BJ141" s="4">
        <f t="shared" si="29"/>
        <v>0</v>
      </c>
      <c r="BK141" s="4">
        <f t="shared" si="29"/>
        <v>0</v>
      </c>
      <c r="BL141" s="4">
        <f t="shared" si="29"/>
        <v>0</v>
      </c>
      <c r="BM141" s="4">
        <f t="shared" si="30"/>
        <v>46</v>
      </c>
      <c r="BN141" s="4"/>
    </row>
    <row r="142" spans="14:66" ht="9">
      <c r="N142" s="3">
        <v>9</v>
      </c>
      <c r="Q142" s="4">
        <f t="shared" si="27"/>
        <v>0</v>
      </c>
      <c r="R142" s="4">
        <f t="shared" si="32"/>
        <v>0</v>
      </c>
      <c r="S142" s="4">
        <f t="shared" si="32"/>
        <v>0</v>
      </c>
      <c r="T142" s="4">
        <f t="shared" si="32"/>
        <v>0</v>
      </c>
      <c r="U142" s="4">
        <f t="shared" si="32"/>
        <v>0</v>
      </c>
      <c r="V142" s="4">
        <f t="shared" si="32"/>
        <v>0</v>
      </c>
      <c r="W142" s="4">
        <f t="shared" si="32"/>
        <v>0</v>
      </c>
      <c r="X142" s="4">
        <f t="shared" si="32"/>
        <v>0</v>
      </c>
      <c r="Y142" s="4">
        <f t="shared" si="32"/>
        <v>41</v>
      </c>
      <c r="Z142" s="4">
        <f t="shared" si="32"/>
        <v>0</v>
      </c>
      <c r="AA142" s="4">
        <f t="shared" si="32"/>
        <v>0</v>
      </c>
      <c r="AB142" s="4">
        <f t="shared" si="32"/>
        <v>0</v>
      </c>
      <c r="AC142" s="4">
        <f t="shared" si="32"/>
        <v>0</v>
      </c>
      <c r="AD142" s="4">
        <f t="shared" si="32"/>
        <v>1</v>
      </c>
      <c r="AE142" s="4">
        <f t="shared" si="32"/>
        <v>0</v>
      </c>
      <c r="AF142" s="4">
        <f t="shared" si="32"/>
        <v>0</v>
      </c>
      <c r="AG142" s="4">
        <f t="shared" si="32"/>
        <v>0</v>
      </c>
      <c r="AH142" s="4">
        <f t="shared" si="32"/>
        <v>2</v>
      </c>
      <c r="AI142" s="4">
        <f t="shared" si="32"/>
        <v>0</v>
      </c>
      <c r="AJ142" s="4">
        <f t="shared" si="32"/>
        <v>0</v>
      </c>
      <c r="AK142" s="4">
        <f t="shared" si="32"/>
        <v>0</v>
      </c>
      <c r="AL142" s="4">
        <f t="shared" si="32"/>
        <v>0</v>
      </c>
      <c r="AM142" s="4">
        <f t="shared" si="32"/>
        <v>0</v>
      </c>
      <c r="AN142" s="4">
        <f t="shared" si="32"/>
        <v>0</v>
      </c>
      <c r="AO142" s="4">
        <f t="shared" si="32"/>
        <v>1</v>
      </c>
      <c r="AP142" s="4">
        <f t="shared" si="32"/>
        <v>0</v>
      </c>
      <c r="AQ142" s="4">
        <f t="shared" si="32"/>
        <v>0</v>
      </c>
      <c r="AR142" s="4">
        <f t="shared" si="32"/>
        <v>0</v>
      </c>
      <c r="AS142" s="4">
        <f t="shared" si="32"/>
        <v>0</v>
      </c>
      <c r="AT142" s="4">
        <f t="shared" si="32"/>
        <v>1</v>
      </c>
      <c r="AU142" s="4">
        <f t="shared" si="32"/>
        <v>0</v>
      </c>
      <c r="AV142" s="4">
        <f t="shared" si="32"/>
        <v>0</v>
      </c>
      <c r="AW142" s="4">
        <f t="shared" si="32"/>
        <v>0</v>
      </c>
      <c r="AX142" s="4">
        <f t="shared" si="32"/>
        <v>0</v>
      </c>
      <c r="AY142" s="4">
        <f t="shared" si="29"/>
        <v>0</v>
      </c>
      <c r="AZ142" s="4">
        <f t="shared" si="29"/>
        <v>0</v>
      </c>
      <c r="BA142" s="4">
        <f t="shared" si="29"/>
        <v>0</v>
      </c>
      <c r="BB142" s="4">
        <f t="shared" si="29"/>
        <v>0</v>
      </c>
      <c r="BC142" s="4">
        <f t="shared" si="29"/>
        <v>0</v>
      </c>
      <c r="BD142" s="4">
        <f t="shared" si="29"/>
        <v>0</v>
      </c>
      <c r="BE142" s="4">
        <f t="shared" si="29"/>
        <v>0</v>
      </c>
      <c r="BF142" s="4">
        <f t="shared" si="29"/>
        <v>0</v>
      </c>
      <c r="BG142" s="4">
        <f t="shared" si="29"/>
        <v>0</v>
      </c>
      <c r="BH142" s="4">
        <f t="shared" si="29"/>
        <v>0</v>
      </c>
      <c r="BI142" s="4">
        <f t="shared" si="29"/>
        <v>0</v>
      </c>
      <c r="BJ142" s="4">
        <f t="shared" si="29"/>
        <v>0</v>
      </c>
      <c r="BK142" s="4">
        <f t="shared" si="29"/>
        <v>0</v>
      </c>
      <c r="BL142" s="4">
        <f t="shared" si="29"/>
        <v>0</v>
      </c>
      <c r="BM142" s="4">
        <f t="shared" si="30"/>
        <v>46</v>
      </c>
      <c r="BN142" s="4"/>
    </row>
    <row r="143" spans="14:66" ht="9" customHeight="1">
      <c r="N143" s="3">
        <v>10</v>
      </c>
      <c r="Q143" s="4">
        <f t="shared" si="27"/>
        <v>0</v>
      </c>
      <c r="R143" s="4">
        <f t="shared" si="32"/>
        <v>0</v>
      </c>
      <c r="S143" s="4">
        <f t="shared" si="32"/>
        <v>0</v>
      </c>
      <c r="T143" s="4">
        <f t="shared" si="32"/>
        <v>15</v>
      </c>
      <c r="U143" s="4">
        <f t="shared" si="32"/>
        <v>0</v>
      </c>
      <c r="V143" s="4">
        <f t="shared" si="32"/>
        <v>0</v>
      </c>
      <c r="W143" s="4">
        <f t="shared" si="32"/>
        <v>0</v>
      </c>
      <c r="X143" s="4">
        <f t="shared" si="32"/>
        <v>0</v>
      </c>
      <c r="Y143" s="4">
        <f t="shared" si="32"/>
        <v>0</v>
      </c>
      <c r="Z143" s="4">
        <f t="shared" si="32"/>
        <v>10</v>
      </c>
      <c r="AA143" s="4">
        <f t="shared" si="32"/>
        <v>0</v>
      </c>
      <c r="AB143" s="4">
        <f t="shared" si="32"/>
        <v>0</v>
      </c>
      <c r="AC143" s="4">
        <f t="shared" si="32"/>
        <v>0</v>
      </c>
      <c r="AD143" s="4">
        <f t="shared" si="32"/>
        <v>0</v>
      </c>
      <c r="AE143" s="4">
        <f t="shared" si="32"/>
        <v>0</v>
      </c>
      <c r="AF143" s="4">
        <f t="shared" si="32"/>
        <v>0</v>
      </c>
      <c r="AG143" s="4">
        <f t="shared" si="32"/>
        <v>0</v>
      </c>
      <c r="AH143" s="4">
        <f t="shared" si="32"/>
        <v>5</v>
      </c>
      <c r="AI143" s="4">
        <f t="shared" si="32"/>
        <v>0</v>
      </c>
      <c r="AJ143" s="4">
        <f t="shared" si="32"/>
        <v>0</v>
      </c>
      <c r="AK143" s="4">
        <f t="shared" si="32"/>
        <v>0</v>
      </c>
      <c r="AL143" s="4">
        <f t="shared" si="32"/>
        <v>2</v>
      </c>
      <c r="AM143" s="4">
        <f t="shared" si="32"/>
        <v>0</v>
      </c>
      <c r="AN143" s="4">
        <f t="shared" si="32"/>
        <v>1</v>
      </c>
      <c r="AO143" s="4">
        <f t="shared" si="32"/>
        <v>10</v>
      </c>
      <c r="AP143" s="4">
        <f t="shared" si="32"/>
        <v>1</v>
      </c>
      <c r="AQ143" s="4">
        <f t="shared" si="32"/>
        <v>0</v>
      </c>
      <c r="AR143" s="4">
        <f t="shared" si="32"/>
        <v>0</v>
      </c>
      <c r="AS143" s="4">
        <f t="shared" si="32"/>
        <v>0</v>
      </c>
      <c r="AT143" s="4">
        <f t="shared" si="32"/>
        <v>2</v>
      </c>
      <c r="AU143" s="4">
        <f t="shared" si="32"/>
        <v>0</v>
      </c>
      <c r="AV143" s="4">
        <f t="shared" si="32"/>
        <v>0</v>
      </c>
      <c r="AW143" s="4">
        <f t="shared" si="32"/>
        <v>0</v>
      </c>
      <c r="AX143" s="4">
        <f t="shared" si="32"/>
        <v>0</v>
      </c>
      <c r="AY143" s="4">
        <f t="shared" si="29"/>
        <v>0</v>
      </c>
      <c r="AZ143" s="4">
        <f t="shared" si="29"/>
        <v>0</v>
      </c>
      <c r="BA143" s="4">
        <f t="shared" si="29"/>
        <v>0</v>
      </c>
      <c r="BB143" s="4">
        <f t="shared" si="29"/>
        <v>0</v>
      </c>
      <c r="BC143" s="4">
        <f t="shared" si="29"/>
        <v>0</v>
      </c>
      <c r="BD143" s="4">
        <f t="shared" si="29"/>
        <v>0</v>
      </c>
      <c r="BE143" s="4">
        <f t="shared" si="29"/>
        <v>0</v>
      </c>
      <c r="BF143" s="4">
        <f t="shared" si="29"/>
        <v>0</v>
      </c>
      <c r="BG143" s="4">
        <f t="shared" si="29"/>
        <v>0</v>
      </c>
      <c r="BH143" s="4">
        <f t="shared" si="29"/>
        <v>0</v>
      </c>
      <c r="BI143" s="4">
        <f t="shared" si="29"/>
        <v>0</v>
      </c>
      <c r="BJ143" s="4">
        <f t="shared" si="29"/>
        <v>0</v>
      </c>
      <c r="BK143" s="4">
        <f t="shared" si="29"/>
        <v>0</v>
      </c>
      <c r="BL143" s="4">
        <f t="shared" si="29"/>
        <v>0</v>
      </c>
      <c r="BM143" s="4">
        <f t="shared" si="30"/>
        <v>46</v>
      </c>
      <c r="BN143" s="4"/>
    </row>
    <row r="144" spans="14:66" ht="9">
      <c r="N144" s="3">
        <v>11</v>
      </c>
      <c r="Q144" s="4">
        <f t="shared" si="27"/>
        <v>0</v>
      </c>
      <c r="R144" s="4">
        <f t="shared" si="32"/>
        <v>0</v>
      </c>
      <c r="S144" s="4">
        <f t="shared" si="32"/>
        <v>0</v>
      </c>
      <c r="T144" s="4">
        <f t="shared" si="32"/>
        <v>0</v>
      </c>
      <c r="U144" s="4">
        <f t="shared" si="32"/>
        <v>0</v>
      </c>
      <c r="V144" s="4">
        <f t="shared" si="32"/>
        <v>0</v>
      </c>
      <c r="W144" s="4">
        <f t="shared" si="32"/>
        <v>1</v>
      </c>
      <c r="X144" s="4">
        <f t="shared" si="32"/>
        <v>0</v>
      </c>
      <c r="Y144" s="4">
        <f t="shared" si="32"/>
        <v>0</v>
      </c>
      <c r="Z144" s="4">
        <f t="shared" si="32"/>
        <v>10</v>
      </c>
      <c r="AA144" s="4">
        <f t="shared" si="32"/>
        <v>6</v>
      </c>
      <c r="AB144" s="4">
        <f t="shared" si="32"/>
        <v>15</v>
      </c>
      <c r="AC144" s="4">
        <f t="shared" si="32"/>
        <v>0</v>
      </c>
      <c r="AD144" s="4">
        <f t="shared" si="32"/>
        <v>0</v>
      </c>
      <c r="AE144" s="4">
        <f t="shared" si="32"/>
        <v>0</v>
      </c>
      <c r="AF144" s="4">
        <f t="shared" si="32"/>
        <v>0</v>
      </c>
      <c r="AG144" s="4">
        <f t="shared" si="32"/>
        <v>0</v>
      </c>
      <c r="AH144" s="4">
        <f t="shared" si="32"/>
        <v>3</v>
      </c>
      <c r="AI144" s="4">
        <f t="shared" si="32"/>
        <v>0</v>
      </c>
      <c r="AJ144" s="4">
        <f t="shared" si="32"/>
        <v>0</v>
      </c>
      <c r="AK144" s="4">
        <f t="shared" si="32"/>
        <v>0</v>
      </c>
      <c r="AL144" s="4">
        <f t="shared" si="32"/>
        <v>3</v>
      </c>
      <c r="AM144" s="4">
        <f t="shared" si="32"/>
        <v>1</v>
      </c>
      <c r="AN144" s="4">
        <f t="shared" si="32"/>
        <v>4</v>
      </c>
      <c r="AO144" s="4">
        <f t="shared" si="32"/>
        <v>2</v>
      </c>
      <c r="AP144" s="4">
        <f t="shared" si="32"/>
        <v>1</v>
      </c>
      <c r="AQ144" s="4">
        <f t="shared" si="32"/>
        <v>0</v>
      </c>
      <c r="AR144" s="4">
        <f t="shared" si="32"/>
        <v>0</v>
      </c>
      <c r="AS144" s="4">
        <f t="shared" si="32"/>
        <v>0</v>
      </c>
      <c r="AT144" s="4">
        <f t="shared" si="32"/>
        <v>0</v>
      </c>
      <c r="AU144" s="4">
        <f t="shared" si="32"/>
        <v>0</v>
      </c>
      <c r="AV144" s="4">
        <f t="shared" si="32"/>
        <v>0</v>
      </c>
      <c r="AW144" s="4">
        <f t="shared" si="32"/>
        <v>0</v>
      </c>
      <c r="AX144" s="4">
        <f t="shared" si="32"/>
        <v>0</v>
      </c>
      <c r="AY144" s="4">
        <f t="shared" si="29"/>
        <v>0</v>
      </c>
      <c r="AZ144" s="4">
        <f t="shared" si="29"/>
        <v>0</v>
      </c>
      <c r="BA144" s="4">
        <f t="shared" si="29"/>
        <v>0</v>
      </c>
      <c r="BB144" s="4">
        <f t="shared" si="29"/>
        <v>0</v>
      </c>
      <c r="BC144" s="4">
        <f t="shared" si="29"/>
        <v>0</v>
      </c>
      <c r="BD144" s="4">
        <f t="shared" si="29"/>
        <v>0</v>
      </c>
      <c r="BE144" s="4">
        <f t="shared" si="29"/>
        <v>0</v>
      </c>
      <c r="BF144" s="4">
        <f t="shared" si="29"/>
        <v>0</v>
      </c>
      <c r="BG144" s="4">
        <f t="shared" si="29"/>
        <v>0</v>
      </c>
      <c r="BH144" s="4">
        <f t="shared" si="29"/>
        <v>0</v>
      </c>
      <c r="BI144" s="4">
        <f t="shared" si="29"/>
        <v>0</v>
      </c>
      <c r="BJ144" s="4">
        <f t="shared" si="29"/>
        <v>0</v>
      </c>
      <c r="BK144" s="4">
        <f t="shared" si="29"/>
        <v>0</v>
      </c>
      <c r="BL144" s="4">
        <f t="shared" si="29"/>
        <v>0</v>
      </c>
      <c r="BM144" s="4">
        <f t="shared" si="30"/>
        <v>46</v>
      </c>
      <c r="BN144" s="4"/>
    </row>
    <row r="145" spans="14:66" ht="9" customHeight="1">
      <c r="N145" s="3">
        <v>12</v>
      </c>
      <c r="Q145" s="4">
        <f t="shared" si="27"/>
        <v>0</v>
      </c>
      <c r="R145" s="4">
        <f t="shared" si="32"/>
        <v>1</v>
      </c>
      <c r="S145" s="4">
        <f t="shared" si="32"/>
        <v>1</v>
      </c>
      <c r="T145" s="4">
        <f t="shared" si="32"/>
        <v>0</v>
      </c>
      <c r="U145" s="4">
        <f t="shared" si="32"/>
        <v>1</v>
      </c>
      <c r="V145" s="4">
        <f t="shared" si="32"/>
        <v>0</v>
      </c>
      <c r="W145" s="4">
        <f t="shared" si="32"/>
        <v>3</v>
      </c>
      <c r="X145" s="4">
        <f t="shared" si="32"/>
        <v>0</v>
      </c>
      <c r="Y145" s="4">
        <f t="shared" si="32"/>
        <v>0</v>
      </c>
      <c r="Z145" s="4">
        <f t="shared" si="32"/>
        <v>4</v>
      </c>
      <c r="AA145" s="4">
        <f t="shared" si="32"/>
        <v>4</v>
      </c>
      <c r="AB145" s="4">
        <f t="shared" si="32"/>
        <v>3</v>
      </c>
      <c r="AC145" s="4">
        <f t="shared" si="32"/>
        <v>0</v>
      </c>
      <c r="AD145" s="4">
        <f t="shared" si="32"/>
        <v>2</v>
      </c>
      <c r="AE145" s="4">
        <f t="shared" si="32"/>
        <v>3</v>
      </c>
      <c r="AF145" s="4">
        <f t="shared" si="32"/>
        <v>1</v>
      </c>
      <c r="AG145" s="4">
        <f t="shared" si="32"/>
        <v>1</v>
      </c>
      <c r="AH145" s="4">
        <f t="shared" si="32"/>
        <v>11</v>
      </c>
      <c r="AI145" s="4">
        <f t="shared" si="32"/>
        <v>0</v>
      </c>
      <c r="AJ145" s="4">
        <f t="shared" si="32"/>
        <v>0</v>
      </c>
      <c r="AK145" s="4">
        <f t="shared" si="32"/>
        <v>0</v>
      </c>
      <c r="AL145" s="4">
        <f t="shared" si="32"/>
        <v>1</v>
      </c>
      <c r="AM145" s="4">
        <f t="shared" si="32"/>
        <v>2</v>
      </c>
      <c r="AN145" s="4">
        <f t="shared" si="32"/>
        <v>2</v>
      </c>
      <c r="AO145" s="4">
        <f t="shared" si="32"/>
        <v>2</v>
      </c>
      <c r="AP145" s="4">
        <f t="shared" si="32"/>
        <v>2</v>
      </c>
      <c r="AQ145" s="4">
        <f t="shared" si="32"/>
        <v>0</v>
      </c>
      <c r="AR145" s="4">
        <f t="shared" si="32"/>
        <v>1</v>
      </c>
      <c r="AS145" s="4">
        <f t="shared" si="32"/>
        <v>1</v>
      </c>
      <c r="AT145" s="4">
        <f t="shared" si="32"/>
        <v>0</v>
      </c>
      <c r="AU145" s="4">
        <f t="shared" si="32"/>
        <v>0</v>
      </c>
      <c r="AV145" s="4">
        <f t="shared" si="32"/>
        <v>0</v>
      </c>
      <c r="AW145" s="4">
        <f t="shared" si="32"/>
        <v>0</v>
      </c>
      <c r="AX145" s="4">
        <f t="shared" si="32"/>
        <v>0</v>
      </c>
      <c r="AY145" s="4">
        <f t="shared" si="29"/>
        <v>0</v>
      </c>
      <c r="AZ145" s="4">
        <f t="shared" si="29"/>
        <v>0</v>
      </c>
      <c r="BA145" s="4">
        <f t="shared" si="29"/>
        <v>0</v>
      </c>
      <c r="BB145" s="4">
        <f t="shared" si="29"/>
        <v>0</v>
      </c>
      <c r="BC145" s="4">
        <f t="shared" si="29"/>
        <v>0</v>
      </c>
      <c r="BD145" s="4">
        <f t="shared" si="29"/>
        <v>0</v>
      </c>
      <c r="BE145" s="4">
        <f t="shared" si="29"/>
        <v>0</v>
      </c>
      <c r="BF145" s="4">
        <f t="shared" si="29"/>
        <v>0</v>
      </c>
      <c r="BG145" s="4">
        <f t="shared" si="29"/>
        <v>0</v>
      </c>
      <c r="BH145" s="4">
        <f t="shared" si="29"/>
        <v>0</v>
      </c>
      <c r="BI145" s="4">
        <f t="shared" si="29"/>
        <v>0</v>
      </c>
      <c r="BJ145" s="4">
        <f t="shared" si="29"/>
        <v>0</v>
      </c>
      <c r="BK145" s="4">
        <f t="shared" si="29"/>
        <v>0</v>
      </c>
      <c r="BL145" s="4">
        <f t="shared" si="29"/>
        <v>0</v>
      </c>
      <c r="BM145" s="4">
        <f t="shared" si="30"/>
        <v>46</v>
      </c>
      <c r="BN145" s="4"/>
    </row>
    <row r="146" spans="14:66" ht="9">
      <c r="N146" s="3">
        <v>13</v>
      </c>
      <c r="Q146" s="4">
        <f t="shared" si="27"/>
        <v>0</v>
      </c>
      <c r="R146" s="4">
        <f t="shared" si="32"/>
        <v>0</v>
      </c>
      <c r="S146" s="4">
        <f t="shared" si="32"/>
        <v>1</v>
      </c>
      <c r="T146" s="4">
        <f t="shared" si="32"/>
        <v>0</v>
      </c>
      <c r="U146" s="4">
        <f t="shared" si="32"/>
        <v>0</v>
      </c>
      <c r="V146" s="4">
        <f t="shared" si="32"/>
        <v>0</v>
      </c>
      <c r="W146" s="4">
        <f t="shared" si="32"/>
        <v>5</v>
      </c>
      <c r="X146" s="4">
        <f t="shared" si="32"/>
        <v>0</v>
      </c>
      <c r="Y146" s="4">
        <f t="shared" si="32"/>
        <v>0</v>
      </c>
      <c r="Z146" s="4">
        <f t="shared" si="32"/>
        <v>2</v>
      </c>
      <c r="AA146" s="4">
        <f t="shared" si="32"/>
        <v>4</v>
      </c>
      <c r="AB146" s="4">
        <f t="shared" si="32"/>
        <v>4</v>
      </c>
      <c r="AC146" s="4">
        <f t="shared" si="32"/>
        <v>2</v>
      </c>
      <c r="AD146" s="4">
        <f t="shared" si="32"/>
        <v>0</v>
      </c>
      <c r="AE146" s="4">
        <f t="shared" si="32"/>
        <v>4</v>
      </c>
      <c r="AF146" s="4">
        <f t="shared" si="32"/>
        <v>0</v>
      </c>
      <c r="AG146" s="4">
        <f t="shared" si="32"/>
        <v>0</v>
      </c>
      <c r="AH146" s="4">
        <f t="shared" si="32"/>
        <v>5</v>
      </c>
      <c r="AI146" s="4">
        <f t="shared" si="32"/>
        <v>1</v>
      </c>
      <c r="AJ146" s="4">
        <f t="shared" si="32"/>
        <v>0</v>
      </c>
      <c r="AK146" s="4">
        <f t="shared" si="32"/>
        <v>3</v>
      </c>
      <c r="AL146" s="4">
        <f t="shared" si="32"/>
        <v>2</v>
      </c>
      <c r="AM146" s="4">
        <f t="shared" si="32"/>
        <v>2</v>
      </c>
      <c r="AN146" s="4">
        <f t="shared" si="32"/>
        <v>1</v>
      </c>
      <c r="AO146" s="4">
        <f t="shared" si="32"/>
        <v>3</v>
      </c>
      <c r="AP146" s="4">
        <f t="shared" si="32"/>
        <v>0</v>
      </c>
      <c r="AQ146" s="4">
        <f t="shared" si="32"/>
        <v>0</v>
      </c>
      <c r="AR146" s="4">
        <f t="shared" si="32"/>
        <v>0</v>
      </c>
      <c r="AS146" s="4">
        <f t="shared" si="32"/>
        <v>0</v>
      </c>
      <c r="AT146" s="4">
        <f t="shared" si="32"/>
        <v>0</v>
      </c>
      <c r="AU146" s="4">
        <f t="shared" si="32"/>
        <v>0</v>
      </c>
      <c r="AV146" s="4">
        <f t="shared" si="32"/>
        <v>0</v>
      </c>
      <c r="AW146" s="4">
        <f t="shared" si="32"/>
        <v>0</v>
      </c>
      <c r="AX146" s="4">
        <f t="shared" si="32"/>
        <v>0</v>
      </c>
      <c r="AY146" s="4">
        <f t="shared" si="29"/>
        <v>0</v>
      </c>
      <c r="AZ146" s="4">
        <f t="shared" si="29"/>
        <v>0</v>
      </c>
      <c r="BA146" s="4">
        <f t="shared" si="29"/>
        <v>0</v>
      </c>
      <c r="BB146" s="4">
        <f t="shared" si="29"/>
        <v>0</v>
      </c>
      <c r="BC146" s="4">
        <f t="shared" si="29"/>
        <v>0</v>
      </c>
      <c r="BD146" s="4">
        <f t="shared" si="29"/>
        <v>0</v>
      </c>
      <c r="BE146" s="4">
        <f t="shared" si="29"/>
        <v>0</v>
      </c>
      <c r="BF146" s="4">
        <f t="shared" si="29"/>
        <v>0</v>
      </c>
      <c r="BG146" s="4">
        <f t="shared" si="29"/>
        <v>0</v>
      </c>
      <c r="BH146" s="4">
        <f t="shared" si="29"/>
        <v>0</v>
      </c>
      <c r="BI146" s="4">
        <f t="shared" si="29"/>
        <v>0</v>
      </c>
      <c r="BJ146" s="4">
        <f t="shared" si="29"/>
        <v>0</v>
      </c>
      <c r="BK146" s="4">
        <f t="shared" si="29"/>
        <v>0</v>
      </c>
      <c r="BL146" s="4">
        <f t="shared" si="29"/>
        <v>0</v>
      </c>
      <c r="BM146" s="4">
        <f t="shared" si="30"/>
        <v>39</v>
      </c>
      <c r="BN146" s="4"/>
    </row>
    <row r="147" spans="14:66" ht="9">
      <c r="N147" s="3">
        <v>14</v>
      </c>
      <c r="Q147" s="4">
        <f t="shared" si="27"/>
        <v>0</v>
      </c>
      <c r="R147" s="4">
        <f t="shared" si="32"/>
        <v>0</v>
      </c>
      <c r="S147" s="4">
        <f t="shared" si="32"/>
        <v>1</v>
      </c>
      <c r="T147" s="4">
        <f t="shared" si="32"/>
        <v>0</v>
      </c>
      <c r="U147" s="4">
        <f t="shared" si="32"/>
        <v>1</v>
      </c>
      <c r="V147" s="4">
        <f t="shared" si="32"/>
        <v>0</v>
      </c>
      <c r="W147" s="4">
        <f t="shared" si="32"/>
        <v>2</v>
      </c>
      <c r="X147" s="4">
        <f t="shared" si="32"/>
        <v>0</v>
      </c>
      <c r="Y147" s="4">
        <f t="shared" si="32"/>
        <v>0</v>
      </c>
      <c r="Z147" s="4">
        <f t="shared" si="32"/>
        <v>1</v>
      </c>
      <c r="AA147" s="4">
        <f t="shared" si="32"/>
        <v>2</v>
      </c>
      <c r="AB147" s="4">
        <f t="shared" si="32"/>
        <v>2</v>
      </c>
      <c r="AC147" s="4">
        <f t="shared" si="32"/>
        <v>1</v>
      </c>
      <c r="AD147" s="4">
        <f t="shared" si="32"/>
        <v>1</v>
      </c>
      <c r="AE147" s="4">
        <f t="shared" si="32"/>
        <v>2</v>
      </c>
      <c r="AF147" s="4">
        <f t="shared" si="32"/>
        <v>0</v>
      </c>
      <c r="AG147" s="4">
        <f t="shared" si="32"/>
        <v>0</v>
      </c>
      <c r="AH147" s="4">
        <f t="shared" si="32"/>
        <v>4</v>
      </c>
      <c r="AI147" s="4">
        <f t="shared" si="32"/>
        <v>1</v>
      </c>
      <c r="AJ147" s="4">
        <f t="shared" si="32"/>
        <v>0</v>
      </c>
      <c r="AK147" s="4">
        <f t="shared" si="32"/>
        <v>1</v>
      </c>
      <c r="AL147" s="4">
        <f t="shared" si="32"/>
        <v>4</v>
      </c>
      <c r="AM147" s="4">
        <f t="shared" si="32"/>
        <v>2</v>
      </c>
      <c r="AN147" s="4">
        <f t="shared" si="32"/>
        <v>0</v>
      </c>
      <c r="AO147" s="4">
        <f t="shared" si="32"/>
        <v>2</v>
      </c>
      <c r="AP147" s="4">
        <f t="shared" si="32"/>
        <v>2</v>
      </c>
      <c r="AQ147" s="4">
        <f t="shared" si="32"/>
        <v>0</v>
      </c>
      <c r="AR147" s="4">
        <f t="shared" si="32"/>
        <v>0</v>
      </c>
      <c r="AS147" s="4">
        <f t="shared" si="32"/>
        <v>0</v>
      </c>
      <c r="AT147" s="4">
        <f t="shared" si="32"/>
        <v>1</v>
      </c>
      <c r="AU147" s="4">
        <f t="shared" si="32"/>
        <v>0</v>
      </c>
      <c r="AV147" s="4">
        <f t="shared" si="32"/>
        <v>0</v>
      </c>
      <c r="AW147" s="4">
        <f t="shared" si="32"/>
        <v>0</v>
      </c>
      <c r="AX147" s="4">
        <f t="shared" si="32"/>
        <v>0</v>
      </c>
      <c r="AY147" s="4">
        <f t="shared" si="29"/>
        <v>0</v>
      </c>
      <c r="AZ147" s="4">
        <f t="shared" si="29"/>
        <v>0</v>
      </c>
      <c r="BA147" s="4">
        <f t="shared" si="29"/>
        <v>0</v>
      </c>
      <c r="BB147" s="4">
        <f t="shared" si="29"/>
        <v>0</v>
      </c>
      <c r="BC147" s="4">
        <f t="shared" si="29"/>
        <v>0</v>
      </c>
      <c r="BD147" s="4">
        <f t="shared" si="29"/>
        <v>0</v>
      </c>
      <c r="BE147" s="4">
        <f t="shared" si="29"/>
        <v>0</v>
      </c>
      <c r="BF147" s="4">
        <f t="shared" si="29"/>
        <v>0</v>
      </c>
      <c r="BG147" s="4">
        <f t="shared" si="29"/>
        <v>0</v>
      </c>
      <c r="BH147" s="4">
        <f t="shared" si="29"/>
        <v>0</v>
      </c>
      <c r="BI147" s="4">
        <f t="shared" si="29"/>
        <v>0</v>
      </c>
      <c r="BJ147" s="4">
        <f t="shared" si="29"/>
        <v>0</v>
      </c>
      <c r="BK147" s="4">
        <f t="shared" si="29"/>
        <v>0</v>
      </c>
      <c r="BL147" s="4">
        <f t="shared" si="29"/>
        <v>0</v>
      </c>
      <c r="BM147" s="4">
        <f t="shared" si="30"/>
        <v>30</v>
      </c>
      <c r="BN147" s="4"/>
    </row>
    <row r="148" spans="14:66" ht="9" customHeight="1">
      <c r="N148" s="3">
        <v>15</v>
      </c>
      <c r="Q148" s="4">
        <f t="shared" si="27"/>
        <v>0</v>
      </c>
      <c r="R148" s="4">
        <f t="shared" si="32"/>
        <v>0</v>
      </c>
      <c r="S148" s="4">
        <f t="shared" si="32"/>
        <v>0</v>
      </c>
      <c r="T148" s="4">
        <f t="shared" si="32"/>
        <v>0</v>
      </c>
      <c r="U148" s="4">
        <f t="shared" si="32"/>
        <v>0</v>
      </c>
      <c r="V148" s="4">
        <f t="shared" si="32"/>
        <v>0</v>
      </c>
      <c r="W148" s="4">
        <f t="shared" si="32"/>
        <v>0</v>
      </c>
      <c r="X148" s="4">
        <f t="shared" si="32"/>
        <v>0</v>
      </c>
      <c r="Y148" s="4">
        <f t="shared" si="32"/>
        <v>0</v>
      </c>
      <c r="Z148" s="4">
        <f t="shared" si="32"/>
        <v>0</v>
      </c>
      <c r="AA148" s="4">
        <f t="shared" si="32"/>
        <v>0</v>
      </c>
      <c r="AB148" s="4">
        <f t="shared" si="32"/>
        <v>0</v>
      </c>
      <c r="AC148" s="4">
        <f t="shared" si="32"/>
        <v>0</v>
      </c>
      <c r="AD148" s="4">
        <f t="shared" si="32"/>
        <v>0</v>
      </c>
      <c r="AE148" s="4">
        <f t="shared" si="32"/>
        <v>0</v>
      </c>
      <c r="AF148" s="4">
        <f t="shared" si="32"/>
        <v>0</v>
      </c>
      <c r="AG148" s="4">
        <f t="shared" si="32"/>
        <v>0</v>
      </c>
      <c r="AH148" s="4">
        <f t="shared" si="32"/>
        <v>0</v>
      </c>
      <c r="AI148" s="4">
        <f t="shared" si="32"/>
        <v>0</v>
      </c>
      <c r="AJ148" s="4">
        <f t="shared" si="32"/>
        <v>0</v>
      </c>
      <c r="AK148" s="4">
        <f t="shared" si="32"/>
        <v>0</v>
      </c>
      <c r="AL148" s="4">
        <f t="shared" si="32"/>
        <v>0</v>
      </c>
      <c r="AM148" s="4">
        <f t="shared" si="32"/>
        <v>0</v>
      </c>
      <c r="AN148" s="4">
        <f t="shared" si="32"/>
        <v>0</v>
      </c>
      <c r="AO148" s="4">
        <f t="shared" si="32"/>
        <v>0</v>
      </c>
      <c r="AP148" s="4">
        <f t="shared" si="32"/>
        <v>0</v>
      </c>
      <c r="AQ148" s="4">
        <f t="shared" si="32"/>
        <v>0</v>
      </c>
      <c r="AR148" s="4">
        <f t="shared" si="32"/>
        <v>0</v>
      </c>
      <c r="AS148" s="4">
        <f t="shared" si="32"/>
        <v>0</v>
      </c>
      <c r="AT148" s="4">
        <f t="shared" si="32"/>
        <v>0</v>
      </c>
      <c r="AU148" s="4">
        <f t="shared" si="32"/>
        <v>0</v>
      </c>
      <c r="AV148" s="4">
        <f t="shared" si="32"/>
        <v>0</v>
      </c>
      <c r="AW148" s="4">
        <f t="shared" si="32"/>
        <v>0</v>
      </c>
      <c r="AX148" s="4">
        <f t="shared" si="32"/>
        <v>0</v>
      </c>
      <c r="AY148" s="4">
        <f t="shared" si="29"/>
        <v>0</v>
      </c>
      <c r="AZ148" s="4">
        <f t="shared" si="29"/>
        <v>0</v>
      </c>
      <c r="BA148" s="4">
        <f t="shared" si="29"/>
        <v>0</v>
      </c>
      <c r="BB148" s="4">
        <f t="shared" si="29"/>
        <v>0</v>
      </c>
      <c r="BC148" s="4">
        <f t="shared" si="29"/>
        <v>0</v>
      </c>
      <c r="BD148" s="4">
        <f t="shared" si="29"/>
        <v>0</v>
      </c>
      <c r="BE148" s="4">
        <f t="shared" si="29"/>
        <v>0</v>
      </c>
      <c r="BF148" s="4">
        <f t="shared" si="29"/>
        <v>0</v>
      </c>
      <c r="BG148" s="4">
        <f t="shared" si="29"/>
        <v>0</v>
      </c>
      <c r="BH148" s="4">
        <f t="shared" si="29"/>
        <v>0</v>
      </c>
      <c r="BI148" s="4">
        <f t="shared" si="29"/>
        <v>0</v>
      </c>
      <c r="BJ148" s="4">
        <f t="shared" si="29"/>
        <v>0</v>
      </c>
      <c r="BK148" s="4">
        <f t="shared" si="29"/>
        <v>0</v>
      </c>
      <c r="BL148" s="4">
        <f t="shared" si="29"/>
        <v>0</v>
      </c>
      <c r="BM148" s="4">
        <f t="shared" si="30"/>
        <v>0</v>
      </c>
      <c r="BN148" s="4"/>
    </row>
    <row r="150" spans="9:66" ht="9" customHeight="1">
      <c r="I150" s="10">
        <f>N150/11</f>
        <v>46</v>
      </c>
      <c r="M150" s="10" t="s">
        <v>24</v>
      </c>
      <c r="N150" s="3">
        <f>SUM(Q150:BL150)</f>
        <v>506</v>
      </c>
      <c r="Q150" s="4">
        <f aca="true" t="shared" si="33" ref="Q150:AX150">SUM(Q134:Q144)</f>
        <v>31</v>
      </c>
      <c r="R150" s="4">
        <f t="shared" si="33"/>
        <v>17</v>
      </c>
      <c r="S150" s="4">
        <f t="shared" si="33"/>
        <v>31</v>
      </c>
      <c r="T150" s="4">
        <f t="shared" si="33"/>
        <v>39</v>
      </c>
      <c r="U150" s="4">
        <f t="shared" si="33"/>
        <v>36</v>
      </c>
      <c r="V150" s="4">
        <f t="shared" si="33"/>
        <v>22</v>
      </c>
      <c r="W150" s="4">
        <f t="shared" si="33"/>
        <v>21</v>
      </c>
      <c r="X150" s="4">
        <f t="shared" si="33"/>
        <v>42</v>
      </c>
      <c r="Y150" s="4">
        <f t="shared" si="33"/>
        <v>41</v>
      </c>
      <c r="Z150" s="4">
        <f t="shared" si="33"/>
        <v>30</v>
      </c>
      <c r="AA150" s="4">
        <f t="shared" si="33"/>
        <v>6</v>
      </c>
      <c r="AB150" s="4">
        <f t="shared" si="33"/>
        <v>24</v>
      </c>
      <c r="AC150" s="4">
        <f t="shared" si="33"/>
        <v>21</v>
      </c>
      <c r="AD150" s="4">
        <f t="shared" si="33"/>
        <v>1</v>
      </c>
      <c r="AE150" s="4">
        <f t="shared" si="33"/>
        <v>0</v>
      </c>
      <c r="AF150" s="4">
        <f t="shared" si="33"/>
        <v>15</v>
      </c>
      <c r="AG150" s="4">
        <f t="shared" si="33"/>
        <v>36</v>
      </c>
      <c r="AH150" s="4">
        <f t="shared" si="33"/>
        <v>10</v>
      </c>
      <c r="AI150" s="4">
        <f t="shared" si="33"/>
        <v>18</v>
      </c>
      <c r="AJ150" s="4">
        <f t="shared" si="33"/>
        <v>0</v>
      </c>
      <c r="AK150" s="4">
        <f t="shared" si="33"/>
        <v>1</v>
      </c>
      <c r="AL150" s="4">
        <f t="shared" si="33"/>
        <v>12</v>
      </c>
      <c r="AM150" s="4">
        <f t="shared" si="33"/>
        <v>5</v>
      </c>
      <c r="AN150" s="4">
        <f t="shared" si="33"/>
        <v>15</v>
      </c>
      <c r="AO150" s="4">
        <f t="shared" si="33"/>
        <v>13</v>
      </c>
      <c r="AP150" s="4">
        <f t="shared" si="33"/>
        <v>2</v>
      </c>
      <c r="AQ150" s="4">
        <f t="shared" si="33"/>
        <v>0</v>
      </c>
      <c r="AR150" s="4">
        <f t="shared" si="33"/>
        <v>0</v>
      </c>
      <c r="AS150" s="4">
        <f t="shared" si="33"/>
        <v>14</v>
      </c>
      <c r="AT150" s="4">
        <f t="shared" si="33"/>
        <v>3</v>
      </c>
      <c r="AU150" s="4">
        <f t="shared" si="33"/>
        <v>0</v>
      </c>
      <c r="AV150" s="4">
        <f t="shared" si="33"/>
        <v>0</v>
      </c>
      <c r="AW150" s="4">
        <f t="shared" si="33"/>
        <v>0</v>
      </c>
      <c r="AX150" s="4">
        <f t="shared" si="33"/>
        <v>0</v>
      </c>
      <c r="AY150" s="4">
        <f aca="true" t="shared" si="34" ref="AY150:BM150">SUM(AY134:AY144)</f>
        <v>0</v>
      </c>
      <c r="AZ150" s="4">
        <f t="shared" si="34"/>
        <v>0</v>
      </c>
      <c r="BA150" s="4">
        <f t="shared" si="34"/>
        <v>0</v>
      </c>
      <c r="BB150" s="4">
        <f t="shared" si="34"/>
        <v>0</v>
      </c>
      <c r="BC150" s="4">
        <f t="shared" si="34"/>
        <v>0</v>
      </c>
      <c r="BD150" s="4">
        <f t="shared" si="34"/>
        <v>0</v>
      </c>
      <c r="BE150" s="4">
        <f t="shared" si="34"/>
        <v>0</v>
      </c>
      <c r="BF150" s="4">
        <f t="shared" si="34"/>
        <v>0</v>
      </c>
      <c r="BG150" s="4">
        <f t="shared" si="34"/>
        <v>0</v>
      </c>
      <c r="BH150" s="4">
        <f t="shared" si="34"/>
        <v>0</v>
      </c>
      <c r="BI150" s="4">
        <f t="shared" si="34"/>
        <v>0</v>
      </c>
      <c r="BJ150" s="4">
        <f t="shared" si="34"/>
        <v>0</v>
      </c>
      <c r="BK150" s="4">
        <f>SUM(BK134:BK144)</f>
        <v>0</v>
      </c>
      <c r="BL150" s="4">
        <f t="shared" si="34"/>
        <v>0</v>
      </c>
      <c r="BM150" s="4">
        <f t="shared" si="34"/>
        <v>506</v>
      </c>
      <c r="BN150" s="4"/>
    </row>
    <row r="151" spans="13:66" ht="9">
      <c r="M151" s="10" t="s">
        <v>35</v>
      </c>
      <c r="N151" s="3">
        <f>SUM(Q151:BL151)</f>
        <v>115</v>
      </c>
      <c r="Q151" s="4">
        <f aca="true" t="shared" si="35" ref="Q151:AX151">SUM(Q145:Q148)</f>
        <v>0</v>
      </c>
      <c r="R151" s="4">
        <f t="shared" si="35"/>
        <v>1</v>
      </c>
      <c r="S151" s="4">
        <f t="shared" si="35"/>
        <v>3</v>
      </c>
      <c r="T151" s="4">
        <f t="shared" si="35"/>
        <v>0</v>
      </c>
      <c r="U151" s="4">
        <f t="shared" si="35"/>
        <v>2</v>
      </c>
      <c r="V151" s="4">
        <f t="shared" si="35"/>
        <v>0</v>
      </c>
      <c r="W151" s="4">
        <f t="shared" si="35"/>
        <v>10</v>
      </c>
      <c r="X151" s="4">
        <f t="shared" si="35"/>
        <v>0</v>
      </c>
      <c r="Y151" s="4">
        <f t="shared" si="35"/>
        <v>0</v>
      </c>
      <c r="Z151" s="4">
        <f t="shared" si="35"/>
        <v>7</v>
      </c>
      <c r="AA151" s="4">
        <f t="shared" si="35"/>
        <v>10</v>
      </c>
      <c r="AB151" s="4">
        <f t="shared" si="35"/>
        <v>9</v>
      </c>
      <c r="AC151" s="4">
        <f t="shared" si="35"/>
        <v>3</v>
      </c>
      <c r="AD151" s="4">
        <f t="shared" si="35"/>
        <v>3</v>
      </c>
      <c r="AE151" s="4">
        <f t="shared" si="35"/>
        <v>9</v>
      </c>
      <c r="AF151" s="4">
        <f t="shared" si="35"/>
        <v>1</v>
      </c>
      <c r="AG151" s="4">
        <f t="shared" si="35"/>
        <v>1</v>
      </c>
      <c r="AH151" s="4">
        <f t="shared" si="35"/>
        <v>20</v>
      </c>
      <c r="AI151" s="4">
        <f t="shared" si="35"/>
        <v>2</v>
      </c>
      <c r="AJ151" s="4">
        <f t="shared" si="35"/>
        <v>0</v>
      </c>
      <c r="AK151" s="4">
        <f t="shared" si="35"/>
        <v>4</v>
      </c>
      <c r="AL151" s="4">
        <f t="shared" si="35"/>
        <v>7</v>
      </c>
      <c r="AM151" s="4">
        <f t="shared" si="35"/>
        <v>6</v>
      </c>
      <c r="AN151" s="4">
        <f t="shared" si="35"/>
        <v>3</v>
      </c>
      <c r="AO151" s="4">
        <f t="shared" si="35"/>
        <v>7</v>
      </c>
      <c r="AP151" s="4">
        <f t="shared" si="35"/>
        <v>4</v>
      </c>
      <c r="AQ151" s="4">
        <f t="shared" si="35"/>
        <v>0</v>
      </c>
      <c r="AR151" s="4">
        <f t="shared" si="35"/>
        <v>1</v>
      </c>
      <c r="AS151" s="4">
        <f t="shared" si="35"/>
        <v>1</v>
      </c>
      <c r="AT151" s="4">
        <f t="shared" si="35"/>
        <v>1</v>
      </c>
      <c r="AU151" s="4">
        <f t="shared" si="35"/>
        <v>0</v>
      </c>
      <c r="AV151" s="4">
        <f t="shared" si="35"/>
        <v>0</v>
      </c>
      <c r="AW151" s="4">
        <f t="shared" si="35"/>
        <v>0</v>
      </c>
      <c r="AX151" s="4">
        <f t="shared" si="35"/>
        <v>0</v>
      </c>
      <c r="AY151" s="4">
        <f aca="true" t="shared" si="36" ref="AY151:BM151">SUM(AY145:AY148)</f>
        <v>0</v>
      </c>
      <c r="AZ151" s="4">
        <f t="shared" si="36"/>
        <v>0</v>
      </c>
      <c r="BA151" s="4">
        <f t="shared" si="36"/>
        <v>0</v>
      </c>
      <c r="BB151" s="4">
        <f t="shared" si="36"/>
        <v>0</v>
      </c>
      <c r="BC151" s="4">
        <f t="shared" si="36"/>
        <v>0</v>
      </c>
      <c r="BD151" s="4">
        <f t="shared" si="36"/>
        <v>0</v>
      </c>
      <c r="BE151" s="4">
        <f t="shared" si="36"/>
        <v>0</v>
      </c>
      <c r="BF151" s="4">
        <f t="shared" si="36"/>
        <v>0</v>
      </c>
      <c r="BG151" s="4">
        <f t="shared" si="36"/>
        <v>0</v>
      </c>
      <c r="BH151" s="4">
        <f t="shared" si="36"/>
        <v>0</v>
      </c>
      <c r="BI151" s="4">
        <f t="shared" si="36"/>
        <v>0</v>
      </c>
      <c r="BJ151" s="4">
        <f t="shared" si="36"/>
        <v>0</v>
      </c>
      <c r="BK151" s="4">
        <f>SUM(BK145:BK148)</f>
        <v>0</v>
      </c>
      <c r="BL151" s="4">
        <f t="shared" si="36"/>
        <v>0</v>
      </c>
      <c r="BM151" s="4">
        <f t="shared" si="36"/>
        <v>115</v>
      </c>
      <c r="BN151" s="4"/>
    </row>
  </sheetData>
  <sheetProtection/>
  <mergeCells count="1">
    <mergeCell ref="A15:C26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5.140625" style="0" customWidth="1"/>
    <col min="2" max="2" width="5.8515625" style="0" customWidth="1"/>
    <col min="4" max="4" width="15.8515625" style="0" customWidth="1"/>
    <col min="30" max="30" width="15.7109375" style="0" customWidth="1"/>
    <col min="31" max="31" width="14.8515625" style="0" customWidth="1"/>
    <col min="48" max="64" width="4.7109375" style="0" customWidth="1"/>
  </cols>
  <sheetData>
    <row r="1" spans="1:60" ht="15.75" thickBot="1">
      <c r="A1" s="180" t="s">
        <v>52</v>
      </c>
      <c r="B1" s="180" t="s">
        <v>53</v>
      </c>
      <c r="C1" s="180" t="s">
        <v>54</v>
      </c>
      <c r="D1" s="180" t="s">
        <v>55</v>
      </c>
      <c r="E1" s="174" t="s">
        <v>56</v>
      </c>
      <c r="F1" s="175"/>
      <c r="G1" s="175"/>
      <c r="H1" s="176"/>
      <c r="I1" s="174" t="s">
        <v>32</v>
      </c>
      <c r="J1" s="175"/>
      <c r="K1" s="175"/>
      <c r="L1" s="176"/>
      <c r="M1" s="174" t="s">
        <v>57</v>
      </c>
      <c r="N1" s="175"/>
      <c r="O1" s="175"/>
      <c r="P1" s="176"/>
      <c r="Q1" s="174" t="s">
        <v>58</v>
      </c>
      <c r="R1" s="175"/>
      <c r="S1" s="175"/>
      <c r="T1" s="176"/>
      <c r="U1" s="177" t="s">
        <v>59</v>
      </c>
      <c r="V1" s="178"/>
      <c r="W1" s="178"/>
      <c r="X1" s="179"/>
      <c r="Y1" s="174" t="s">
        <v>60</v>
      </c>
      <c r="Z1" s="176"/>
      <c r="AF1" s="121" t="s">
        <v>29</v>
      </c>
      <c r="AJ1" s="121" t="s">
        <v>182</v>
      </c>
      <c r="AN1" s="121" t="s">
        <v>183</v>
      </c>
      <c r="AR1" s="121" t="s">
        <v>184</v>
      </c>
      <c r="AV1" s="121" t="s">
        <v>29</v>
      </c>
      <c r="AZ1" s="121" t="s">
        <v>182</v>
      </c>
      <c r="BD1" s="121" t="s">
        <v>185</v>
      </c>
      <c r="BH1" s="121" t="s">
        <v>186</v>
      </c>
    </row>
    <row r="2" spans="1:64" ht="15.75" thickBot="1">
      <c r="A2" s="181"/>
      <c r="B2" s="181"/>
      <c r="C2" s="181"/>
      <c r="D2" s="181"/>
      <c r="E2" s="116" t="s">
        <v>7</v>
      </c>
      <c r="F2" s="116"/>
      <c r="G2" s="116"/>
      <c r="H2" s="116" t="s">
        <v>61</v>
      </c>
      <c r="I2" s="116" t="s">
        <v>7</v>
      </c>
      <c r="J2" s="116"/>
      <c r="K2" s="116"/>
      <c r="L2" s="116" t="s">
        <v>61</v>
      </c>
      <c r="M2" s="116" t="s">
        <v>7</v>
      </c>
      <c r="N2" s="116"/>
      <c r="O2" s="116"/>
      <c r="P2" s="116" t="s">
        <v>61</v>
      </c>
      <c r="Q2" s="116" t="s">
        <v>7</v>
      </c>
      <c r="R2" s="116"/>
      <c r="S2" s="116"/>
      <c r="T2" s="116" t="s">
        <v>61</v>
      </c>
      <c r="U2" s="116" t="s">
        <v>7</v>
      </c>
      <c r="V2" s="116" t="s">
        <v>24</v>
      </c>
      <c r="W2" s="116" t="s">
        <v>85</v>
      </c>
      <c r="X2" s="116" t="s">
        <v>61</v>
      </c>
      <c r="Y2" s="117" t="s">
        <v>83</v>
      </c>
      <c r="Z2" s="117" t="s">
        <v>84</v>
      </c>
      <c r="AF2" s="121" t="s">
        <v>24</v>
      </c>
      <c r="AG2" s="121" t="s">
        <v>35</v>
      </c>
      <c r="AH2" s="121" t="s">
        <v>46</v>
      </c>
      <c r="AJ2" s="121" t="s">
        <v>24</v>
      </c>
      <c r="AK2" s="121" t="s">
        <v>35</v>
      </c>
      <c r="AL2" s="121" t="s">
        <v>46</v>
      </c>
      <c r="AN2" s="121" t="s">
        <v>24</v>
      </c>
      <c r="AO2" s="121" t="s">
        <v>35</v>
      </c>
      <c r="AP2" s="121" t="s">
        <v>46</v>
      </c>
      <c r="AR2" s="121" t="s">
        <v>24</v>
      </c>
      <c r="AS2" s="121" t="s">
        <v>35</v>
      </c>
      <c r="AT2" s="121" t="s">
        <v>46</v>
      </c>
      <c r="AV2">
        <v>1</v>
      </c>
      <c r="AW2">
        <v>2</v>
      </c>
      <c r="AX2">
        <v>3</v>
      </c>
      <c r="AZ2">
        <v>5</v>
      </c>
      <c r="BA2">
        <v>6</v>
      </c>
      <c r="BB2">
        <v>7</v>
      </c>
      <c r="BD2">
        <v>9</v>
      </c>
      <c r="BE2">
        <v>10</v>
      </c>
      <c r="BF2">
        <v>11</v>
      </c>
      <c r="BH2">
        <v>13</v>
      </c>
      <c r="BI2">
        <v>14</v>
      </c>
      <c r="BJ2">
        <v>15</v>
      </c>
      <c r="BL2" s="137" t="s">
        <v>86</v>
      </c>
    </row>
    <row r="3" spans="1:64" ht="26.25" thickBot="1">
      <c r="A3" s="118">
        <v>1</v>
      </c>
      <c r="B3" s="118" t="s">
        <v>62</v>
      </c>
      <c r="C3" s="119" t="s">
        <v>67</v>
      </c>
      <c r="D3" s="120" t="s">
        <v>167</v>
      </c>
      <c r="E3" s="118">
        <v>0</v>
      </c>
      <c r="F3" s="118"/>
      <c r="G3" s="118"/>
      <c r="H3" s="118">
        <v>0</v>
      </c>
      <c r="I3" s="118">
        <v>0</v>
      </c>
      <c r="J3" s="118"/>
      <c r="K3" s="118"/>
      <c r="L3" s="118">
        <v>0</v>
      </c>
      <c r="M3" s="118">
        <v>0</v>
      </c>
      <c r="N3" s="118"/>
      <c r="O3" s="118"/>
      <c r="P3" s="118">
        <v>0</v>
      </c>
      <c r="Q3" s="118">
        <v>0</v>
      </c>
      <c r="R3" s="118"/>
      <c r="S3" s="118"/>
      <c r="T3" s="118">
        <v>0</v>
      </c>
      <c r="U3" s="118">
        <v>0</v>
      </c>
      <c r="V3" s="118"/>
      <c r="W3" s="118"/>
      <c r="X3" s="118">
        <v>0</v>
      </c>
      <c r="Y3" s="118">
        <v>0</v>
      </c>
      <c r="Z3" s="118">
        <v>0</v>
      </c>
      <c r="AB3">
        <f>LEN(D3)</f>
        <v>16</v>
      </c>
      <c r="AC3">
        <f>FIND(" ",D3)</f>
        <v>5</v>
      </c>
      <c r="AD3" t="str">
        <f>RIGHT(D3,AB3-AC3)</f>
        <v>Musselwhite</v>
      </c>
      <c r="AE3" t="str">
        <f aca="true" t="shared" si="0" ref="AE3:AE41">IF(RIGHT(AD3,1)="*",LEFT(AD3,LEN(AD3)-2),AD3)</f>
        <v>Musselwhite</v>
      </c>
      <c r="AF3">
        <f aca="true" t="shared" si="1" ref="AF3:AF42">VLOOKUP($AE3,PP,3,0)</f>
        <v>0</v>
      </c>
      <c r="AG3">
        <f aca="true" t="shared" si="2" ref="AG3:AG42">VLOOKUP($AE3,PP,4,0)</f>
        <v>0</v>
      </c>
      <c r="AH3">
        <f aca="true" t="shared" si="3" ref="AH3:AH42">VLOOKUP($AE3,PP,5,0)</f>
        <v>0</v>
      </c>
      <c r="AJ3">
        <f aca="true" t="shared" si="4" ref="AJ3:AJ42">VLOOKUP($AE3,PP,7,0)</f>
        <v>0</v>
      </c>
      <c r="AK3">
        <f aca="true" t="shared" si="5" ref="AK3:AK42">VLOOKUP($AE3,PP,8,0)</f>
        <v>0</v>
      </c>
      <c r="AL3">
        <f aca="true" t="shared" si="6" ref="AL3:AL42">VLOOKUP($AE3,PP,9,0)</f>
        <v>0</v>
      </c>
      <c r="AN3">
        <f aca="true" t="shared" si="7" ref="AN3:AN42">VLOOKUP($AE3,PP,11,0)</f>
        <v>0</v>
      </c>
      <c r="AO3">
        <f aca="true" t="shared" si="8" ref="AO3:AO42">VLOOKUP($AE3,PP,12,0)</f>
        <v>0</v>
      </c>
      <c r="AP3">
        <f aca="true" t="shared" si="9" ref="AP3:AP42">VLOOKUP($AE3,PP,13,0)</f>
        <v>0</v>
      </c>
      <c r="AR3">
        <f aca="true" t="shared" si="10" ref="AR3:AR42">VLOOKUP($AE3,PP,15,0)</f>
        <v>0</v>
      </c>
      <c r="AS3">
        <f aca="true" t="shared" si="11" ref="AS3:AS42">VLOOKUP($AE3,PP,16,0)</f>
        <v>0</v>
      </c>
      <c r="AT3">
        <f aca="true" t="shared" si="12" ref="AT3:AT42">VLOOKUP($AE3,PP,17,0)</f>
        <v>0</v>
      </c>
      <c r="AU3" s="121" t="s">
        <v>33</v>
      </c>
      <c r="AV3" s="121">
        <f>IF(F3=AF3,0,1)</f>
        <v>0</v>
      </c>
      <c r="AW3" s="121">
        <f aca="true" t="shared" si="13" ref="AW3:BJ3">IF(G3=AG3,0,1)</f>
        <v>0</v>
      </c>
      <c r="AX3" s="121">
        <f t="shared" si="13"/>
        <v>0</v>
      </c>
      <c r="AY3" s="121" t="s">
        <v>33</v>
      </c>
      <c r="AZ3" s="121">
        <f t="shared" si="13"/>
        <v>0</v>
      </c>
      <c r="BA3" s="121">
        <f t="shared" si="13"/>
        <v>0</v>
      </c>
      <c r="BB3" s="121">
        <f t="shared" si="13"/>
        <v>0</v>
      </c>
      <c r="BC3" s="121" t="s">
        <v>33</v>
      </c>
      <c r="BD3" s="121">
        <f t="shared" si="13"/>
        <v>0</v>
      </c>
      <c r="BE3" s="121">
        <f t="shared" si="13"/>
        <v>0</v>
      </c>
      <c r="BF3" s="121">
        <f t="shared" si="13"/>
        <v>0</v>
      </c>
      <c r="BG3" s="121" t="s">
        <v>33</v>
      </c>
      <c r="BH3" s="121">
        <f t="shared" si="13"/>
        <v>0</v>
      </c>
      <c r="BI3" s="121">
        <f t="shared" si="13"/>
        <v>0</v>
      </c>
      <c r="BJ3" s="121">
        <f t="shared" si="13"/>
        <v>0</v>
      </c>
      <c r="BK3" s="121"/>
      <c r="BL3">
        <f>SUM(AV3:BJ3)</f>
        <v>0</v>
      </c>
    </row>
    <row r="4" spans="1:64" ht="26.25" thickBot="1">
      <c r="A4" s="118">
        <v>1</v>
      </c>
      <c r="B4" s="118" t="s">
        <v>62</v>
      </c>
      <c r="C4" s="119" t="s">
        <v>67</v>
      </c>
      <c r="D4" s="120" t="s">
        <v>95</v>
      </c>
      <c r="E4" s="118">
        <v>0</v>
      </c>
      <c r="F4" s="118"/>
      <c r="G4" s="118"/>
      <c r="H4" s="118">
        <v>0</v>
      </c>
      <c r="I4" s="118">
        <v>0</v>
      </c>
      <c r="J4" s="118"/>
      <c r="K4" s="118"/>
      <c r="L4" s="118">
        <v>0</v>
      </c>
      <c r="M4" s="118">
        <v>0</v>
      </c>
      <c r="N4" s="118"/>
      <c r="O4" s="118"/>
      <c r="P4" s="118">
        <v>0</v>
      </c>
      <c r="Q4" s="118">
        <v>0</v>
      </c>
      <c r="R4" s="118"/>
      <c r="S4" s="118"/>
      <c r="T4" s="118">
        <v>0</v>
      </c>
      <c r="U4" s="118">
        <v>0</v>
      </c>
      <c r="V4" s="118"/>
      <c r="W4" s="118"/>
      <c r="X4" s="118">
        <v>0</v>
      </c>
      <c r="Y4" s="118">
        <v>0</v>
      </c>
      <c r="Z4" s="118">
        <v>0</v>
      </c>
      <c r="AB4">
        <f aca="true" t="shared" si="14" ref="AB4:AB30">LEN(D4)</f>
        <v>15</v>
      </c>
      <c r="AC4">
        <f aca="true" t="shared" si="15" ref="AC4:AC30">FIND(" ",D4)</f>
        <v>6</v>
      </c>
      <c r="AD4" t="str">
        <f aca="true" t="shared" si="16" ref="AD4:AD30">RIGHT(D4,AB4-AC4)</f>
        <v>Jameson *</v>
      </c>
      <c r="AE4" t="str">
        <f t="shared" si="0"/>
        <v>Jameson</v>
      </c>
      <c r="AF4">
        <f t="shared" si="1"/>
        <v>0</v>
      </c>
      <c r="AG4">
        <f t="shared" si="2"/>
        <v>0</v>
      </c>
      <c r="AH4">
        <f t="shared" si="3"/>
        <v>0</v>
      </c>
      <c r="AJ4">
        <f t="shared" si="4"/>
        <v>0</v>
      </c>
      <c r="AK4">
        <f t="shared" si="5"/>
        <v>0</v>
      </c>
      <c r="AL4">
        <f t="shared" si="6"/>
        <v>0</v>
      </c>
      <c r="AN4">
        <f t="shared" si="7"/>
        <v>0</v>
      </c>
      <c r="AO4">
        <f t="shared" si="8"/>
        <v>0</v>
      </c>
      <c r="AP4">
        <f t="shared" si="9"/>
        <v>0</v>
      </c>
      <c r="AR4">
        <f t="shared" si="10"/>
        <v>0</v>
      </c>
      <c r="AS4">
        <f t="shared" si="11"/>
        <v>0</v>
      </c>
      <c r="AT4">
        <f t="shared" si="12"/>
        <v>0</v>
      </c>
      <c r="AV4" s="121">
        <f aca="true" t="shared" si="17" ref="AV4:AV30">IF(F4=AF4,0,1)</f>
        <v>0</v>
      </c>
      <c r="AW4" s="121">
        <f aca="true" t="shared" si="18" ref="AW4:AW30">IF(G4=AG4,0,1)</f>
        <v>0</v>
      </c>
      <c r="AX4" s="121">
        <f aca="true" t="shared" si="19" ref="AX4:AX30">IF(H4=AH4,0,1)</f>
        <v>0</v>
      </c>
      <c r="AY4" s="121" t="s">
        <v>33</v>
      </c>
      <c r="AZ4" s="121">
        <f aca="true" t="shared" si="20" ref="AZ4:AZ30">IF(J4=AJ4,0,1)</f>
        <v>0</v>
      </c>
      <c r="BA4" s="121">
        <f aca="true" t="shared" si="21" ref="BA4:BA30">IF(K4=AK4,0,1)</f>
        <v>0</v>
      </c>
      <c r="BB4" s="121">
        <f aca="true" t="shared" si="22" ref="BB4:BB30">IF(L4=AL4,0,1)</f>
        <v>0</v>
      </c>
      <c r="BC4" s="121" t="s">
        <v>33</v>
      </c>
      <c r="BD4" s="121">
        <f aca="true" t="shared" si="23" ref="BD4:BD30">IF(N4=AN4,0,1)</f>
        <v>0</v>
      </c>
      <c r="BE4" s="121">
        <f aca="true" t="shared" si="24" ref="BE4:BE30">IF(O4=AO4,0,1)</f>
        <v>0</v>
      </c>
      <c r="BF4" s="121">
        <f aca="true" t="shared" si="25" ref="BF4:BF30">IF(P4=AP4,0,1)</f>
        <v>0</v>
      </c>
      <c r="BG4" s="121" t="s">
        <v>33</v>
      </c>
      <c r="BH4" s="121">
        <f aca="true" t="shared" si="26" ref="BH4:BH30">IF(R4=AR4,0,1)</f>
        <v>0</v>
      </c>
      <c r="BI4" s="121">
        <f aca="true" t="shared" si="27" ref="BI4:BI30">IF(S4=AS4,0,1)</f>
        <v>0</v>
      </c>
      <c r="BJ4" s="121">
        <f aca="true" t="shared" si="28" ref="BJ4:BJ30">IF(T4=AT4,0,1)</f>
        <v>0</v>
      </c>
      <c r="BK4" s="121"/>
      <c r="BL4">
        <f aca="true" t="shared" si="29" ref="BL4:BL30">SUM(AV4:BJ4)</f>
        <v>0</v>
      </c>
    </row>
    <row r="5" spans="1:64" ht="15" thickBot="1">
      <c r="A5" s="118">
        <v>2</v>
      </c>
      <c r="B5" s="118" t="s">
        <v>66</v>
      </c>
      <c r="C5" s="119" t="s">
        <v>81</v>
      </c>
      <c r="D5" s="120" t="s">
        <v>96</v>
      </c>
      <c r="E5" s="118" t="s">
        <v>97</v>
      </c>
      <c r="F5" s="118">
        <v>22</v>
      </c>
      <c r="G5" s="118">
        <v>8</v>
      </c>
      <c r="H5" s="118">
        <v>0</v>
      </c>
      <c r="I5" s="118">
        <v>1</v>
      </c>
      <c r="J5" s="118">
        <v>1</v>
      </c>
      <c r="K5" s="118"/>
      <c r="L5" s="118">
        <v>0</v>
      </c>
      <c r="M5" s="118">
        <v>0</v>
      </c>
      <c r="N5" s="118"/>
      <c r="O5" s="118"/>
      <c r="P5" s="118">
        <v>0</v>
      </c>
      <c r="Q5" s="118">
        <v>1</v>
      </c>
      <c r="R5" s="118">
        <v>1</v>
      </c>
      <c r="S5" s="118"/>
      <c r="T5" s="118">
        <v>0</v>
      </c>
      <c r="U5" s="118" t="s">
        <v>77</v>
      </c>
      <c r="V5" s="118">
        <v>24</v>
      </c>
      <c r="W5" s="118">
        <v>8</v>
      </c>
      <c r="X5" s="118">
        <v>0</v>
      </c>
      <c r="Y5" s="118">
        <v>2</v>
      </c>
      <c r="Z5" s="118">
        <v>0</v>
      </c>
      <c r="AB5">
        <f t="shared" si="14"/>
        <v>14</v>
      </c>
      <c r="AC5">
        <f t="shared" si="15"/>
        <v>6</v>
      </c>
      <c r="AD5" t="str">
        <f t="shared" si="16"/>
        <v>Oyebanjo</v>
      </c>
      <c r="AE5" t="str">
        <f t="shared" si="0"/>
        <v>Oyebanjo</v>
      </c>
      <c r="AF5" t="e">
        <f t="shared" si="1"/>
        <v>#N/A</v>
      </c>
      <c r="AG5" t="e">
        <f t="shared" si="2"/>
        <v>#N/A</v>
      </c>
      <c r="AH5" t="e">
        <f t="shared" si="3"/>
        <v>#N/A</v>
      </c>
      <c r="AJ5" t="e">
        <f t="shared" si="4"/>
        <v>#N/A</v>
      </c>
      <c r="AK5" t="e">
        <f t="shared" si="5"/>
        <v>#N/A</v>
      </c>
      <c r="AL5" t="e">
        <f t="shared" si="6"/>
        <v>#N/A</v>
      </c>
      <c r="AN5" t="e">
        <f t="shared" si="7"/>
        <v>#N/A</v>
      </c>
      <c r="AO5" t="e">
        <f t="shared" si="8"/>
        <v>#N/A</v>
      </c>
      <c r="AP5" t="e">
        <f t="shared" si="9"/>
        <v>#N/A</v>
      </c>
      <c r="AR5" t="e">
        <f t="shared" si="10"/>
        <v>#N/A</v>
      </c>
      <c r="AS5" t="e">
        <f t="shared" si="11"/>
        <v>#N/A</v>
      </c>
      <c r="AT5" t="e">
        <f t="shared" si="12"/>
        <v>#N/A</v>
      </c>
      <c r="AV5" s="121" t="e">
        <f t="shared" si="17"/>
        <v>#N/A</v>
      </c>
      <c r="AW5" s="121" t="e">
        <f t="shared" si="18"/>
        <v>#N/A</v>
      </c>
      <c r="AX5" s="121" t="e">
        <f t="shared" si="19"/>
        <v>#N/A</v>
      </c>
      <c r="AY5" s="121" t="s">
        <v>33</v>
      </c>
      <c r="AZ5" s="121" t="e">
        <f t="shared" si="20"/>
        <v>#N/A</v>
      </c>
      <c r="BA5" s="121" t="e">
        <f t="shared" si="21"/>
        <v>#N/A</v>
      </c>
      <c r="BB5" s="121" t="e">
        <f t="shared" si="22"/>
        <v>#N/A</v>
      </c>
      <c r="BC5" s="121" t="s">
        <v>33</v>
      </c>
      <c r="BD5" s="121" t="e">
        <f t="shared" si="23"/>
        <v>#N/A</v>
      </c>
      <c r="BE5" s="121" t="e">
        <f t="shared" si="24"/>
        <v>#N/A</v>
      </c>
      <c r="BF5" s="121" t="e">
        <f t="shared" si="25"/>
        <v>#N/A</v>
      </c>
      <c r="BG5" s="121" t="s">
        <v>33</v>
      </c>
      <c r="BH5" s="121" t="e">
        <f t="shared" si="26"/>
        <v>#N/A</v>
      </c>
      <c r="BI5" s="121" t="e">
        <f t="shared" si="27"/>
        <v>#N/A</v>
      </c>
      <c r="BJ5" s="121" t="e">
        <f t="shared" si="28"/>
        <v>#N/A</v>
      </c>
      <c r="BK5" s="121"/>
      <c r="BL5" t="e">
        <f t="shared" si="29"/>
        <v>#N/A</v>
      </c>
    </row>
    <row r="6" spans="1:64" ht="26.25" thickBot="1">
      <c r="A6" s="118">
        <v>3</v>
      </c>
      <c r="B6" s="118" t="s">
        <v>66</v>
      </c>
      <c r="C6" s="119" t="s">
        <v>67</v>
      </c>
      <c r="D6" s="120" t="s">
        <v>168</v>
      </c>
      <c r="E6" s="118" t="s">
        <v>99</v>
      </c>
      <c r="F6" s="118">
        <v>2</v>
      </c>
      <c r="G6" s="118">
        <v>2</v>
      </c>
      <c r="H6" s="118">
        <v>0</v>
      </c>
      <c r="I6" s="118">
        <v>0</v>
      </c>
      <c r="J6" s="118">
        <v>0</v>
      </c>
      <c r="K6" s="118"/>
      <c r="L6" s="118">
        <v>0</v>
      </c>
      <c r="M6" s="118">
        <v>0</v>
      </c>
      <c r="N6" s="118"/>
      <c r="O6" s="118"/>
      <c r="P6" s="118">
        <v>0</v>
      </c>
      <c r="Q6" s="118">
        <v>0</v>
      </c>
      <c r="R6" s="118">
        <v>0</v>
      </c>
      <c r="S6" s="118"/>
      <c r="T6" s="118">
        <v>0</v>
      </c>
      <c r="U6" s="118" t="s">
        <v>99</v>
      </c>
      <c r="V6" s="118">
        <v>2</v>
      </c>
      <c r="W6" s="118">
        <v>2</v>
      </c>
      <c r="X6" s="118">
        <v>0</v>
      </c>
      <c r="Y6" s="118">
        <v>0</v>
      </c>
      <c r="Z6" s="118">
        <v>0</v>
      </c>
      <c r="AB6">
        <f t="shared" si="14"/>
        <v>15</v>
      </c>
      <c r="AC6">
        <f t="shared" si="15"/>
        <v>6</v>
      </c>
      <c r="AD6" t="str">
        <f t="shared" si="16"/>
        <v>Blanchett</v>
      </c>
      <c r="AE6" t="str">
        <f t="shared" si="0"/>
        <v>Blanchett</v>
      </c>
      <c r="AF6" t="e">
        <f t="shared" si="1"/>
        <v>#N/A</v>
      </c>
      <c r="AG6" t="e">
        <f t="shared" si="2"/>
        <v>#N/A</v>
      </c>
      <c r="AH6" t="e">
        <f t="shared" si="3"/>
        <v>#N/A</v>
      </c>
      <c r="AJ6" t="e">
        <f t="shared" si="4"/>
        <v>#N/A</v>
      </c>
      <c r="AK6" t="e">
        <f t="shared" si="5"/>
        <v>#N/A</v>
      </c>
      <c r="AL6" t="e">
        <f t="shared" si="6"/>
        <v>#N/A</v>
      </c>
      <c r="AN6" t="e">
        <f t="shared" si="7"/>
        <v>#N/A</v>
      </c>
      <c r="AO6" t="e">
        <f t="shared" si="8"/>
        <v>#N/A</v>
      </c>
      <c r="AP6" t="e">
        <f t="shared" si="9"/>
        <v>#N/A</v>
      </c>
      <c r="AR6" t="e">
        <f t="shared" si="10"/>
        <v>#N/A</v>
      </c>
      <c r="AS6" t="e">
        <f t="shared" si="11"/>
        <v>#N/A</v>
      </c>
      <c r="AT6" t="e">
        <f t="shared" si="12"/>
        <v>#N/A</v>
      </c>
      <c r="AV6" s="121" t="e">
        <f t="shared" si="17"/>
        <v>#N/A</v>
      </c>
      <c r="AW6" s="121" t="e">
        <f t="shared" si="18"/>
        <v>#N/A</v>
      </c>
      <c r="AX6" s="121" t="e">
        <f t="shared" si="19"/>
        <v>#N/A</v>
      </c>
      <c r="AY6" s="121" t="s">
        <v>33</v>
      </c>
      <c r="AZ6" s="121" t="e">
        <f t="shared" si="20"/>
        <v>#N/A</v>
      </c>
      <c r="BA6" s="121" t="e">
        <f t="shared" si="21"/>
        <v>#N/A</v>
      </c>
      <c r="BB6" s="121" t="e">
        <f t="shared" si="22"/>
        <v>#N/A</v>
      </c>
      <c r="BC6" s="121" t="s">
        <v>33</v>
      </c>
      <c r="BD6" s="121" t="e">
        <f t="shared" si="23"/>
        <v>#N/A</v>
      </c>
      <c r="BE6" s="121" t="e">
        <f t="shared" si="24"/>
        <v>#N/A</v>
      </c>
      <c r="BF6" s="121" t="e">
        <f t="shared" si="25"/>
        <v>#N/A</v>
      </c>
      <c r="BG6" s="121" t="s">
        <v>33</v>
      </c>
      <c r="BH6" s="121" t="e">
        <f t="shared" si="26"/>
        <v>#N/A</v>
      </c>
      <c r="BI6" s="121" t="e">
        <f t="shared" si="27"/>
        <v>#N/A</v>
      </c>
      <c r="BJ6" s="121" t="e">
        <f t="shared" si="28"/>
        <v>#N/A</v>
      </c>
      <c r="BK6" s="121"/>
      <c r="BL6" t="e">
        <f t="shared" si="29"/>
        <v>#N/A</v>
      </c>
    </row>
    <row r="7" spans="1:64" ht="15" thickBot="1">
      <c r="A7" s="118">
        <v>4</v>
      </c>
      <c r="B7" s="118" t="s">
        <v>66</v>
      </c>
      <c r="C7" s="119" t="s">
        <v>67</v>
      </c>
      <c r="D7" s="120" t="s">
        <v>100</v>
      </c>
      <c r="E7" s="118">
        <v>45</v>
      </c>
      <c r="F7" s="118">
        <v>45</v>
      </c>
      <c r="G7" s="118"/>
      <c r="H7" s="118">
        <v>4</v>
      </c>
      <c r="I7" s="118">
        <v>2</v>
      </c>
      <c r="J7" s="118">
        <v>2</v>
      </c>
      <c r="K7" s="118"/>
      <c r="L7" s="118">
        <v>0</v>
      </c>
      <c r="M7" s="118">
        <v>1</v>
      </c>
      <c r="N7" s="118">
        <v>1</v>
      </c>
      <c r="O7" s="118"/>
      <c r="P7" s="118">
        <v>0</v>
      </c>
      <c r="Q7" s="118">
        <v>2</v>
      </c>
      <c r="R7" s="118">
        <v>2</v>
      </c>
      <c r="S7" s="118"/>
      <c r="T7" s="118">
        <v>0</v>
      </c>
      <c r="U7" s="118">
        <v>50</v>
      </c>
      <c r="V7" s="118">
        <v>50</v>
      </c>
      <c r="W7" s="118"/>
      <c r="X7" s="118">
        <v>4</v>
      </c>
      <c r="Y7" s="118">
        <v>5</v>
      </c>
      <c r="Z7" s="118">
        <v>0</v>
      </c>
      <c r="AB7">
        <f t="shared" si="14"/>
        <v>11</v>
      </c>
      <c r="AC7">
        <f t="shared" si="15"/>
        <v>6</v>
      </c>
      <c r="AD7" t="str">
        <f t="shared" si="16"/>
        <v>Smith</v>
      </c>
      <c r="AE7" s="121" t="s">
        <v>88</v>
      </c>
      <c r="AF7" t="e">
        <f t="shared" si="1"/>
        <v>#N/A</v>
      </c>
      <c r="AG7" t="e">
        <f t="shared" si="2"/>
        <v>#N/A</v>
      </c>
      <c r="AH7" t="e">
        <f t="shared" si="3"/>
        <v>#N/A</v>
      </c>
      <c r="AJ7" t="e">
        <f t="shared" si="4"/>
        <v>#N/A</v>
      </c>
      <c r="AK7" t="e">
        <f t="shared" si="5"/>
        <v>#N/A</v>
      </c>
      <c r="AL7" t="e">
        <f t="shared" si="6"/>
        <v>#N/A</v>
      </c>
      <c r="AN7" t="e">
        <f t="shared" si="7"/>
        <v>#N/A</v>
      </c>
      <c r="AO7" t="e">
        <f t="shared" si="8"/>
        <v>#N/A</v>
      </c>
      <c r="AP7" t="e">
        <f t="shared" si="9"/>
        <v>#N/A</v>
      </c>
      <c r="AR7" t="e">
        <f t="shared" si="10"/>
        <v>#N/A</v>
      </c>
      <c r="AS7" t="e">
        <f t="shared" si="11"/>
        <v>#N/A</v>
      </c>
      <c r="AT7" t="e">
        <f t="shared" si="12"/>
        <v>#N/A</v>
      </c>
      <c r="AV7" s="121" t="e">
        <f t="shared" si="17"/>
        <v>#N/A</v>
      </c>
      <c r="AW7" s="121" t="e">
        <f t="shared" si="18"/>
        <v>#N/A</v>
      </c>
      <c r="AX7" s="121" t="e">
        <f t="shared" si="19"/>
        <v>#N/A</v>
      </c>
      <c r="AY7" s="121" t="s">
        <v>33</v>
      </c>
      <c r="AZ7" s="121" t="e">
        <f t="shared" si="20"/>
        <v>#N/A</v>
      </c>
      <c r="BA7" s="121" t="e">
        <f t="shared" si="21"/>
        <v>#N/A</v>
      </c>
      <c r="BB7" s="121" t="e">
        <f t="shared" si="22"/>
        <v>#N/A</v>
      </c>
      <c r="BC7" s="121" t="s">
        <v>33</v>
      </c>
      <c r="BD7" s="121" t="e">
        <f t="shared" si="23"/>
        <v>#N/A</v>
      </c>
      <c r="BE7" s="121" t="e">
        <f t="shared" si="24"/>
        <v>#N/A</v>
      </c>
      <c r="BF7" s="121" t="e">
        <f t="shared" si="25"/>
        <v>#N/A</v>
      </c>
      <c r="BG7" s="121" t="s">
        <v>33</v>
      </c>
      <c r="BH7" s="121" t="e">
        <f t="shared" si="26"/>
        <v>#N/A</v>
      </c>
      <c r="BI7" s="121" t="e">
        <f t="shared" si="27"/>
        <v>#N/A</v>
      </c>
      <c r="BJ7" s="121" t="e">
        <f t="shared" si="28"/>
        <v>#N/A</v>
      </c>
      <c r="BK7" s="121"/>
      <c r="BL7" t="e">
        <f t="shared" si="29"/>
        <v>#N/A</v>
      </c>
    </row>
    <row r="8" spans="1:64" ht="15" thickBot="1">
      <c r="A8" s="118">
        <v>5</v>
      </c>
      <c r="B8" s="118" t="s">
        <v>66</v>
      </c>
      <c r="C8" s="119" t="s">
        <v>67</v>
      </c>
      <c r="D8" s="120" t="s">
        <v>101</v>
      </c>
      <c r="E8" s="118">
        <v>11</v>
      </c>
      <c r="F8" s="118">
        <v>11</v>
      </c>
      <c r="G8" s="118"/>
      <c r="H8" s="118">
        <v>0</v>
      </c>
      <c r="I8" s="118">
        <v>0</v>
      </c>
      <c r="J8" s="118">
        <v>0</v>
      </c>
      <c r="K8" s="118"/>
      <c r="L8" s="118">
        <v>0</v>
      </c>
      <c r="M8" s="118">
        <v>0</v>
      </c>
      <c r="N8" s="118">
        <v>0</v>
      </c>
      <c r="O8" s="118"/>
      <c r="P8" s="118">
        <v>0</v>
      </c>
      <c r="Q8" s="118">
        <v>0</v>
      </c>
      <c r="R8" s="118">
        <v>0</v>
      </c>
      <c r="S8" s="118"/>
      <c r="T8" s="118">
        <v>0</v>
      </c>
      <c r="U8" s="118">
        <v>11</v>
      </c>
      <c r="V8" s="118">
        <v>11</v>
      </c>
      <c r="W8" s="118"/>
      <c r="X8" s="118">
        <v>0</v>
      </c>
      <c r="Y8" s="118">
        <v>2</v>
      </c>
      <c r="Z8" s="118">
        <v>0</v>
      </c>
      <c r="AB8">
        <f t="shared" si="14"/>
        <v>12</v>
      </c>
      <c r="AC8">
        <f t="shared" si="15"/>
        <v>6</v>
      </c>
      <c r="AD8" t="str">
        <f t="shared" si="16"/>
        <v>McGurk</v>
      </c>
      <c r="AE8" t="str">
        <f t="shared" si="0"/>
        <v>McGurk</v>
      </c>
      <c r="AF8" t="e">
        <f t="shared" si="1"/>
        <v>#N/A</v>
      </c>
      <c r="AG8" t="e">
        <f t="shared" si="2"/>
        <v>#N/A</v>
      </c>
      <c r="AH8" t="e">
        <f t="shared" si="3"/>
        <v>#N/A</v>
      </c>
      <c r="AJ8" t="e">
        <f t="shared" si="4"/>
        <v>#N/A</v>
      </c>
      <c r="AK8" t="e">
        <f t="shared" si="5"/>
        <v>#N/A</v>
      </c>
      <c r="AL8" t="e">
        <f t="shared" si="6"/>
        <v>#N/A</v>
      </c>
      <c r="AN8" t="e">
        <f t="shared" si="7"/>
        <v>#N/A</v>
      </c>
      <c r="AO8" t="e">
        <f t="shared" si="8"/>
        <v>#N/A</v>
      </c>
      <c r="AP8" t="e">
        <f t="shared" si="9"/>
        <v>#N/A</v>
      </c>
      <c r="AR8" t="e">
        <f t="shared" si="10"/>
        <v>#N/A</v>
      </c>
      <c r="AS8" t="e">
        <f t="shared" si="11"/>
        <v>#N/A</v>
      </c>
      <c r="AT8" t="e">
        <f t="shared" si="12"/>
        <v>#N/A</v>
      </c>
      <c r="AV8" s="121" t="e">
        <f t="shared" si="17"/>
        <v>#N/A</v>
      </c>
      <c r="AW8" s="121" t="e">
        <f t="shared" si="18"/>
        <v>#N/A</v>
      </c>
      <c r="AX8" s="121" t="e">
        <f t="shared" si="19"/>
        <v>#N/A</v>
      </c>
      <c r="AY8" s="121" t="s">
        <v>33</v>
      </c>
      <c r="AZ8" s="121" t="e">
        <f t="shared" si="20"/>
        <v>#N/A</v>
      </c>
      <c r="BA8" s="121" t="e">
        <f t="shared" si="21"/>
        <v>#N/A</v>
      </c>
      <c r="BB8" s="121" t="e">
        <f t="shared" si="22"/>
        <v>#N/A</v>
      </c>
      <c r="BC8" s="121" t="s">
        <v>33</v>
      </c>
      <c r="BD8" s="121" t="e">
        <f t="shared" si="23"/>
        <v>#N/A</v>
      </c>
      <c r="BE8" s="121" t="e">
        <f t="shared" si="24"/>
        <v>#N/A</v>
      </c>
      <c r="BF8" s="121" t="e">
        <f t="shared" si="25"/>
        <v>#N/A</v>
      </c>
      <c r="BG8" s="121" t="s">
        <v>33</v>
      </c>
      <c r="BH8" s="121" t="e">
        <f t="shared" si="26"/>
        <v>#N/A</v>
      </c>
      <c r="BI8" s="121" t="e">
        <f t="shared" si="27"/>
        <v>#N/A</v>
      </c>
      <c r="BJ8" s="121" t="e">
        <f t="shared" si="28"/>
        <v>#N/A</v>
      </c>
      <c r="BK8" s="121"/>
      <c r="BL8" t="e">
        <f t="shared" si="29"/>
        <v>#N/A</v>
      </c>
    </row>
    <row r="9" spans="1:64" ht="15" thickBot="1">
      <c r="A9" s="118">
        <v>6</v>
      </c>
      <c r="B9" s="118" t="s">
        <v>66</v>
      </c>
      <c r="C9" s="119" t="s">
        <v>70</v>
      </c>
      <c r="D9" s="120" t="s">
        <v>71</v>
      </c>
      <c r="E9" s="118" t="s">
        <v>102</v>
      </c>
      <c r="F9" s="118">
        <v>44</v>
      </c>
      <c r="G9" s="118">
        <v>1</v>
      </c>
      <c r="H9" s="118">
        <v>1</v>
      </c>
      <c r="I9" s="118">
        <v>2</v>
      </c>
      <c r="J9" s="118">
        <v>2</v>
      </c>
      <c r="K9" s="118"/>
      <c r="L9" s="118">
        <v>0</v>
      </c>
      <c r="M9" s="118">
        <v>1</v>
      </c>
      <c r="N9" s="118">
        <v>1</v>
      </c>
      <c r="O9" s="118"/>
      <c r="P9" s="118">
        <v>0</v>
      </c>
      <c r="Q9" s="118" t="s">
        <v>76</v>
      </c>
      <c r="R9" s="118">
        <v>1</v>
      </c>
      <c r="S9" s="118">
        <v>1</v>
      </c>
      <c r="T9" s="118">
        <v>0</v>
      </c>
      <c r="U9" s="118" t="s">
        <v>103</v>
      </c>
      <c r="V9" s="118">
        <v>48</v>
      </c>
      <c r="W9" s="118">
        <v>2</v>
      </c>
      <c r="X9" s="118">
        <v>1</v>
      </c>
      <c r="Y9" s="118">
        <v>2</v>
      </c>
      <c r="Z9" s="118">
        <v>0</v>
      </c>
      <c r="AB9">
        <f t="shared" si="14"/>
        <v>14</v>
      </c>
      <c r="AC9">
        <f t="shared" si="15"/>
        <v>7</v>
      </c>
      <c r="AD9" t="str">
        <f t="shared" si="16"/>
        <v>Parslow</v>
      </c>
      <c r="AE9" t="str">
        <f t="shared" si="0"/>
        <v>Parslow</v>
      </c>
      <c r="AF9" t="e">
        <f t="shared" si="1"/>
        <v>#N/A</v>
      </c>
      <c r="AG9" t="e">
        <f t="shared" si="2"/>
        <v>#N/A</v>
      </c>
      <c r="AH9" t="e">
        <f t="shared" si="3"/>
        <v>#N/A</v>
      </c>
      <c r="AJ9" t="e">
        <f t="shared" si="4"/>
        <v>#N/A</v>
      </c>
      <c r="AK9" t="e">
        <f t="shared" si="5"/>
        <v>#N/A</v>
      </c>
      <c r="AL9" t="e">
        <f t="shared" si="6"/>
        <v>#N/A</v>
      </c>
      <c r="AN9" t="e">
        <f t="shared" si="7"/>
        <v>#N/A</v>
      </c>
      <c r="AO9" t="e">
        <f t="shared" si="8"/>
        <v>#N/A</v>
      </c>
      <c r="AP9" t="e">
        <f t="shared" si="9"/>
        <v>#N/A</v>
      </c>
      <c r="AR9" t="e">
        <f t="shared" si="10"/>
        <v>#N/A</v>
      </c>
      <c r="AS9" t="e">
        <f t="shared" si="11"/>
        <v>#N/A</v>
      </c>
      <c r="AT9" t="e">
        <f t="shared" si="12"/>
        <v>#N/A</v>
      </c>
      <c r="AV9" s="121" t="e">
        <f t="shared" si="17"/>
        <v>#N/A</v>
      </c>
      <c r="AW9" s="121" t="e">
        <f t="shared" si="18"/>
        <v>#N/A</v>
      </c>
      <c r="AX9" s="121" t="e">
        <f t="shared" si="19"/>
        <v>#N/A</v>
      </c>
      <c r="AY9" s="121" t="s">
        <v>33</v>
      </c>
      <c r="AZ9" s="121" t="e">
        <f t="shared" si="20"/>
        <v>#N/A</v>
      </c>
      <c r="BA9" s="121" t="e">
        <f t="shared" si="21"/>
        <v>#N/A</v>
      </c>
      <c r="BB9" s="121" t="e">
        <f t="shared" si="22"/>
        <v>#N/A</v>
      </c>
      <c r="BC9" s="121" t="s">
        <v>33</v>
      </c>
      <c r="BD9" s="121" t="e">
        <f t="shared" si="23"/>
        <v>#N/A</v>
      </c>
      <c r="BE9" s="121" t="e">
        <f t="shared" si="24"/>
        <v>#N/A</v>
      </c>
      <c r="BF9" s="121" t="e">
        <f t="shared" si="25"/>
        <v>#N/A</v>
      </c>
      <c r="BG9" s="121" t="s">
        <v>33</v>
      </c>
      <c r="BH9" s="121" t="e">
        <f t="shared" si="26"/>
        <v>#N/A</v>
      </c>
      <c r="BI9" s="121" t="e">
        <f t="shared" si="27"/>
        <v>#N/A</v>
      </c>
      <c r="BJ9" s="121" t="e">
        <f t="shared" si="28"/>
        <v>#N/A</v>
      </c>
      <c r="BK9" s="121"/>
      <c r="BL9" t="e">
        <f t="shared" si="29"/>
        <v>#N/A</v>
      </c>
    </row>
    <row r="10" spans="1:64" ht="15" thickBot="1">
      <c r="A10" s="118">
        <v>7</v>
      </c>
      <c r="B10" s="118" t="s">
        <v>75</v>
      </c>
      <c r="C10" s="119" t="s">
        <v>70</v>
      </c>
      <c r="D10" s="120" t="s">
        <v>104</v>
      </c>
      <c r="E10" s="118" t="s">
        <v>105</v>
      </c>
      <c r="F10" s="118">
        <v>4</v>
      </c>
      <c r="G10" s="118">
        <v>12</v>
      </c>
      <c r="H10" s="118">
        <v>1</v>
      </c>
      <c r="I10" s="118" t="s">
        <v>106</v>
      </c>
      <c r="J10" s="118">
        <v>0</v>
      </c>
      <c r="K10" s="118">
        <v>2</v>
      </c>
      <c r="L10" s="118">
        <v>3</v>
      </c>
      <c r="M10" s="118">
        <v>0</v>
      </c>
      <c r="N10" s="118">
        <v>0</v>
      </c>
      <c r="O10" s="118"/>
      <c r="P10" s="118">
        <v>0</v>
      </c>
      <c r="Q10" s="118" t="s">
        <v>74</v>
      </c>
      <c r="R10" s="118">
        <v>0</v>
      </c>
      <c r="S10" s="118">
        <v>1</v>
      </c>
      <c r="T10" s="118">
        <v>0</v>
      </c>
      <c r="U10" s="118" t="s">
        <v>107</v>
      </c>
      <c r="V10" s="118">
        <v>4</v>
      </c>
      <c r="W10" s="118">
        <v>15</v>
      </c>
      <c r="X10" s="118">
        <v>4</v>
      </c>
      <c r="Y10" s="118">
        <v>0</v>
      </c>
      <c r="Z10" s="118">
        <v>0</v>
      </c>
      <c r="AB10">
        <f t="shared" si="14"/>
        <v>10</v>
      </c>
      <c r="AC10">
        <f t="shared" si="15"/>
        <v>6</v>
      </c>
      <c r="AD10" t="str">
        <f t="shared" si="16"/>
        <v>Reed</v>
      </c>
      <c r="AE10" s="121" t="s">
        <v>90</v>
      </c>
      <c r="AF10" t="e">
        <f t="shared" si="1"/>
        <v>#N/A</v>
      </c>
      <c r="AG10" t="e">
        <f t="shared" si="2"/>
        <v>#N/A</v>
      </c>
      <c r="AH10" t="e">
        <f t="shared" si="3"/>
        <v>#N/A</v>
      </c>
      <c r="AJ10" t="e">
        <f t="shared" si="4"/>
        <v>#N/A</v>
      </c>
      <c r="AK10" t="e">
        <f t="shared" si="5"/>
        <v>#N/A</v>
      </c>
      <c r="AL10" t="e">
        <f t="shared" si="6"/>
        <v>#N/A</v>
      </c>
      <c r="AN10" t="e">
        <f t="shared" si="7"/>
        <v>#N/A</v>
      </c>
      <c r="AO10" t="e">
        <f t="shared" si="8"/>
        <v>#N/A</v>
      </c>
      <c r="AP10" t="e">
        <f t="shared" si="9"/>
        <v>#N/A</v>
      </c>
      <c r="AR10" t="e">
        <f t="shared" si="10"/>
        <v>#N/A</v>
      </c>
      <c r="AS10" t="e">
        <f t="shared" si="11"/>
        <v>#N/A</v>
      </c>
      <c r="AT10" t="e">
        <f t="shared" si="12"/>
        <v>#N/A</v>
      </c>
      <c r="AV10" s="121" t="e">
        <f t="shared" si="17"/>
        <v>#N/A</v>
      </c>
      <c r="AW10" s="121" t="e">
        <f t="shared" si="18"/>
        <v>#N/A</v>
      </c>
      <c r="AX10" s="121" t="e">
        <f t="shared" si="19"/>
        <v>#N/A</v>
      </c>
      <c r="AY10" s="121" t="s">
        <v>33</v>
      </c>
      <c r="AZ10" s="121" t="e">
        <f t="shared" si="20"/>
        <v>#N/A</v>
      </c>
      <c r="BA10" s="121" t="e">
        <f t="shared" si="21"/>
        <v>#N/A</v>
      </c>
      <c r="BB10" s="121" t="e">
        <f t="shared" si="22"/>
        <v>#N/A</v>
      </c>
      <c r="BC10" s="121" t="s">
        <v>33</v>
      </c>
      <c r="BD10" s="121" t="e">
        <f t="shared" si="23"/>
        <v>#N/A</v>
      </c>
      <c r="BE10" s="121" t="e">
        <f t="shared" si="24"/>
        <v>#N/A</v>
      </c>
      <c r="BF10" s="121" t="e">
        <f t="shared" si="25"/>
        <v>#N/A</v>
      </c>
      <c r="BG10" s="121" t="s">
        <v>33</v>
      </c>
      <c r="BH10" s="121" t="e">
        <f t="shared" si="26"/>
        <v>#N/A</v>
      </c>
      <c r="BI10" s="121" t="e">
        <f t="shared" si="27"/>
        <v>#N/A</v>
      </c>
      <c r="BJ10" s="121" t="e">
        <f t="shared" si="28"/>
        <v>#N/A</v>
      </c>
      <c r="BK10" s="121"/>
      <c r="BL10" t="e">
        <f t="shared" si="29"/>
        <v>#N/A</v>
      </c>
    </row>
    <row r="11" spans="1:64" ht="15" thickBot="1">
      <c r="A11" s="118">
        <v>8</v>
      </c>
      <c r="B11" s="118" t="s">
        <v>72</v>
      </c>
      <c r="C11" s="119" t="s">
        <v>67</v>
      </c>
      <c r="D11" s="120" t="s">
        <v>108</v>
      </c>
      <c r="E11" s="118" t="s">
        <v>109</v>
      </c>
      <c r="F11" s="118">
        <v>26</v>
      </c>
      <c r="G11" s="118">
        <v>2</v>
      </c>
      <c r="H11" s="118">
        <v>0</v>
      </c>
      <c r="I11" s="118">
        <v>2</v>
      </c>
      <c r="J11" s="118">
        <v>2</v>
      </c>
      <c r="K11" s="118"/>
      <c r="L11" s="118">
        <v>0</v>
      </c>
      <c r="M11" s="118">
        <v>0</v>
      </c>
      <c r="N11" s="118">
        <v>0</v>
      </c>
      <c r="O11" s="118"/>
      <c r="P11" s="118">
        <v>0</v>
      </c>
      <c r="Q11" s="118">
        <v>1</v>
      </c>
      <c r="R11" s="118">
        <v>1</v>
      </c>
      <c r="S11" s="118"/>
      <c r="T11" s="118">
        <v>0</v>
      </c>
      <c r="U11" s="118" t="s">
        <v>110</v>
      </c>
      <c r="V11" s="118">
        <v>29</v>
      </c>
      <c r="W11" s="118">
        <v>2</v>
      </c>
      <c r="X11" s="118">
        <v>0</v>
      </c>
      <c r="Y11" s="118">
        <v>4</v>
      </c>
      <c r="Z11" s="118">
        <v>1</v>
      </c>
      <c r="AB11">
        <f t="shared" si="14"/>
        <v>10</v>
      </c>
      <c r="AC11">
        <f t="shared" si="15"/>
        <v>6</v>
      </c>
      <c r="AD11" t="str">
        <f t="shared" si="16"/>
        <v>Kerr</v>
      </c>
      <c r="AE11" t="str">
        <f t="shared" si="0"/>
        <v>Kerr</v>
      </c>
      <c r="AF11">
        <f t="shared" si="1"/>
        <v>21</v>
      </c>
      <c r="AG11">
        <f t="shared" si="2"/>
        <v>3</v>
      </c>
      <c r="AH11">
        <f t="shared" si="3"/>
        <v>2</v>
      </c>
      <c r="AJ11">
        <f t="shared" si="4"/>
        <v>1</v>
      </c>
      <c r="AK11">
        <f t="shared" si="5"/>
        <v>0</v>
      </c>
      <c r="AL11">
        <f t="shared" si="6"/>
        <v>0</v>
      </c>
      <c r="AN11">
        <f t="shared" si="7"/>
        <v>2</v>
      </c>
      <c r="AO11">
        <f t="shared" si="8"/>
        <v>0</v>
      </c>
      <c r="AP11">
        <f t="shared" si="9"/>
        <v>1</v>
      </c>
      <c r="AR11">
        <f t="shared" si="10"/>
        <v>0</v>
      </c>
      <c r="AS11">
        <f t="shared" si="11"/>
        <v>0</v>
      </c>
      <c r="AT11">
        <f t="shared" si="12"/>
        <v>0</v>
      </c>
      <c r="AV11" s="121">
        <f t="shared" si="17"/>
        <v>1</v>
      </c>
      <c r="AW11" s="121">
        <f t="shared" si="18"/>
        <v>1</v>
      </c>
      <c r="AX11" s="121">
        <f t="shared" si="19"/>
        <v>1</v>
      </c>
      <c r="AY11" s="121" t="s">
        <v>33</v>
      </c>
      <c r="AZ11" s="121">
        <f t="shared" si="20"/>
        <v>1</v>
      </c>
      <c r="BA11" s="121">
        <f t="shared" si="21"/>
        <v>0</v>
      </c>
      <c r="BB11" s="121">
        <f t="shared" si="22"/>
        <v>0</v>
      </c>
      <c r="BC11" s="121" t="s">
        <v>33</v>
      </c>
      <c r="BD11" s="121">
        <f t="shared" si="23"/>
        <v>1</v>
      </c>
      <c r="BE11" s="121">
        <f t="shared" si="24"/>
        <v>0</v>
      </c>
      <c r="BF11" s="121">
        <f t="shared" si="25"/>
        <v>1</v>
      </c>
      <c r="BG11" s="121" t="s">
        <v>33</v>
      </c>
      <c r="BH11" s="121">
        <f t="shared" si="26"/>
        <v>1</v>
      </c>
      <c r="BI11" s="121">
        <f t="shared" si="27"/>
        <v>0</v>
      </c>
      <c r="BJ11" s="121">
        <f t="shared" si="28"/>
        <v>0</v>
      </c>
      <c r="BK11" s="121"/>
      <c r="BL11">
        <f t="shared" si="29"/>
        <v>7</v>
      </c>
    </row>
    <row r="12" spans="1:64" ht="15" thickBot="1">
      <c r="A12" s="118">
        <v>9</v>
      </c>
      <c r="B12" s="118" t="s">
        <v>75</v>
      </c>
      <c r="C12" s="119" t="s">
        <v>67</v>
      </c>
      <c r="D12" s="120" t="s">
        <v>111</v>
      </c>
      <c r="E12" s="118" t="s">
        <v>112</v>
      </c>
      <c r="F12" s="118">
        <v>36</v>
      </c>
      <c r="G12" s="118">
        <v>7</v>
      </c>
      <c r="H12" s="118">
        <v>9</v>
      </c>
      <c r="I12" s="118">
        <v>2</v>
      </c>
      <c r="J12" s="118">
        <v>2</v>
      </c>
      <c r="K12" s="118"/>
      <c r="L12" s="118">
        <v>0</v>
      </c>
      <c r="M12" s="118">
        <v>1</v>
      </c>
      <c r="N12" s="118">
        <v>1</v>
      </c>
      <c r="O12" s="118"/>
      <c r="P12" s="118">
        <v>0</v>
      </c>
      <c r="Q12" s="118">
        <v>2</v>
      </c>
      <c r="R12" s="118">
        <v>2</v>
      </c>
      <c r="S12" s="118"/>
      <c r="T12" s="118">
        <v>0</v>
      </c>
      <c r="U12" s="118" t="s">
        <v>113</v>
      </c>
      <c r="V12" s="118">
        <v>41</v>
      </c>
      <c r="W12" s="118">
        <v>7</v>
      </c>
      <c r="X12" s="118">
        <v>9</v>
      </c>
      <c r="Y12" s="118">
        <v>1</v>
      </c>
      <c r="Z12" s="118">
        <v>0</v>
      </c>
      <c r="AB12">
        <f t="shared" si="14"/>
        <v>12</v>
      </c>
      <c r="AC12">
        <f t="shared" si="15"/>
        <v>6</v>
      </c>
      <c r="AD12" t="str">
        <f t="shared" si="16"/>
        <v>Walker</v>
      </c>
      <c r="AE12" t="str">
        <f t="shared" si="0"/>
        <v>Walker</v>
      </c>
      <c r="AF12" t="e">
        <f t="shared" si="1"/>
        <v>#N/A</v>
      </c>
      <c r="AG12" t="e">
        <f t="shared" si="2"/>
        <v>#N/A</v>
      </c>
      <c r="AH12" t="e">
        <f t="shared" si="3"/>
        <v>#N/A</v>
      </c>
      <c r="AJ12" t="e">
        <f t="shared" si="4"/>
        <v>#N/A</v>
      </c>
      <c r="AK12" t="e">
        <f t="shared" si="5"/>
        <v>#N/A</v>
      </c>
      <c r="AL12" t="e">
        <f t="shared" si="6"/>
        <v>#N/A</v>
      </c>
      <c r="AN12" t="e">
        <f t="shared" si="7"/>
        <v>#N/A</v>
      </c>
      <c r="AO12" t="e">
        <f t="shared" si="8"/>
        <v>#N/A</v>
      </c>
      <c r="AP12" t="e">
        <f t="shared" si="9"/>
        <v>#N/A</v>
      </c>
      <c r="AR12" t="e">
        <f t="shared" si="10"/>
        <v>#N/A</v>
      </c>
      <c r="AS12" t="e">
        <f t="shared" si="11"/>
        <v>#N/A</v>
      </c>
      <c r="AT12" t="e">
        <f t="shared" si="12"/>
        <v>#N/A</v>
      </c>
      <c r="AV12" s="121" t="e">
        <f t="shared" si="17"/>
        <v>#N/A</v>
      </c>
      <c r="AW12" s="121" t="e">
        <f t="shared" si="18"/>
        <v>#N/A</v>
      </c>
      <c r="AX12" s="121" t="e">
        <f t="shared" si="19"/>
        <v>#N/A</v>
      </c>
      <c r="AY12" s="121" t="s">
        <v>33</v>
      </c>
      <c r="AZ12" s="121" t="e">
        <f t="shared" si="20"/>
        <v>#N/A</v>
      </c>
      <c r="BA12" s="121" t="e">
        <f t="shared" si="21"/>
        <v>#N/A</v>
      </c>
      <c r="BB12" s="121" t="e">
        <f t="shared" si="22"/>
        <v>#N/A</v>
      </c>
      <c r="BC12" s="121" t="s">
        <v>33</v>
      </c>
      <c r="BD12" s="121" t="e">
        <f t="shared" si="23"/>
        <v>#N/A</v>
      </c>
      <c r="BE12" s="121" t="e">
        <f t="shared" si="24"/>
        <v>#N/A</v>
      </c>
      <c r="BF12" s="121" t="e">
        <f t="shared" si="25"/>
        <v>#N/A</v>
      </c>
      <c r="BG12" s="121" t="s">
        <v>33</v>
      </c>
      <c r="BH12" s="121" t="e">
        <f t="shared" si="26"/>
        <v>#N/A</v>
      </c>
      <c r="BI12" s="121" t="e">
        <f t="shared" si="27"/>
        <v>#N/A</v>
      </c>
      <c r="BJ12" s="121" t="e">
        <f t="shared" si="28"/>
        <v>#N/A</v>
      </c>
      <c r="BK12" s="121"/>
      <c r="BL12" t="e">
        <f t="shared" si="29"/>
        <v>#N/A</v>
      </c>
    </row>
    <row r="13" spans="1:64" ht="26.25" thickBot="1">
      <c r="A13" s="118">
        <v>10</v>
      </c>
      <c r="B13" s="118" t="s">
        <v>75</v>
      </c>
      <c r="C13" s="119" t="s">
        <v>67</v>
      </c>
      <c r="D13" s="120" t="s">
        <v>114</v>
      </c>
      <c r="E13" s="118" t="s">
        <v>115</v>
      </c>
      <c r="F13" s="118">
        <v>36</v>
      </c>
      <c r="G13" s="118">
        <v>2</v>
      </c>
      <c r="H13" s="118">
        <v>10</v>
      </c>
      <c r="I13" s="118">
        <v>2</v>
      </c>
      <c r="J13" s="118">
        <v>2</v>
      </c>
      <c r="K13" s="118"/>
      <c r="L13" s="118">
        <v>0</v>
      </c>
      <c r="M13" s="118">
        <v>1</v>
      </c>
      <c r="N13" s="118">
        <v>1</v>
      </c>
      <c r="O13" s="118"/>
      <c r="P13" s="118">
        <v>0</v>
      </c>
      <c r="Q13" s="118">
        <v>1</v>
      </c>
      <c r="R13" s="118">
        <v>1</v>
      </c>
      <c r="S13" s="118"/>
      <c r="T13" s="118">
        <v>0</v>
      </c>
      <c r="U13" s="118" t="s">
        <v>116</v>
      </c>
      <c r="V13" s="118">
        <v>40</v>
      </c>
      <c r="W13" s="118">
        <v>2</v>
      </c>
      <c r="X13" s="118">
        <v>10</v>
      </c>
      <c r="Y13" s="118">
        <v>5</v>
      </c>
      <c r="Z13" s="118">
        <v>0</v>
      </c>
      <c r="AB13">
        <f t="shared" si="14"/>
        <v>15</v>
      </c>
      <c r="AC13">
        <f t="shared" si="15"/>
        <v>7</v>
      </c>
      <c r="AD13" t="str">
        <f t="shared" si="16"/>
        <v>Chambers</v>
      </c>
      <c r="AE13" t="str">
        <f t="shared" si="0"/>
        <v>Chambers</v>
      </c>
      <c r="AF13" t="e">
        <f t="shared" si="1"/>
        <v>#N/A</v>
      </c>
      <c r="AG13" t="e">
        <f t="shared" si="2"/>
        <v>#N/A</v>
      </c>
      <c r="AH13" t="e">
        <f t="shared" si="3"/>
        <v>#N/A</v>
      </c>
      <c r="AJ13" t="e">
        <f t="shared" si="4"/>
        <v>#N/A</v>
      </c>
      <c r="AK13" t="e">
        <f t="shared" si="5"/>
        <v>#N/A</v>
      </c>
      <c r="AL13" t="e">
        <f t="shared" si="6"/>
        <v>#N/A</v>
      </c>
      <c r="AN13" t="e">
        <f t="shared" si="7"/>
        <v>#N/A</v>
      </c>
      <c r="AO13" t="e">
        <f t="shared" si="8"/>
        <v>#N/A</v>
      </c>
      <c r="AP13" t="e">
        <f t="shared" si="9"/>
        <v>#N/A</v>
      </c>
      <c r="AR13" t="e">
        <f t="shared" si="10"/>
        <v>#N/A</v>
      </c>
      <c r="AS13" t="e">
        <f t="shared" si="11"/>
        <v>#N/A</v>
      </c>
      <c r="AT13" t="e">
        <f t="shared" si="12"/>
        <v>#N/A</v>
      </c>
      <c r="AV13" s="121" t="e">
        <f t="shared" si="17"/>
        <v>#N/A</v>
      </c>
      <c r="AW13" s="121" t="e">
        <f t="shared" si="18"/>
        <v>#N/A</v>
      </c>
      <c r="AX13" s="121" t="e">
        <f t="shared" si="19"/>
        <v>#N/A</v>
      </c>
      <c r="AY13" s="121" t="s">
        <v>33</v>
      </c>
      <c r="AZ13" s="121" t="e">
        <f t="shared" si="20"/>
        <v>#N/A</v>
      </c>
      <c r="BA13" s="121" t="e">
        <f t="shared" si="21"/>
        <v>#N/A</v>
      </c>
      <c r="BB13" s="121" t="e">
        <f t="shared" si="22"/>
        <v>#N/A</v>
      </c>
      <c r="BC13" s="121" t="s">
        <v>33</v>
      </c>
      <c r="BD13" s="121" t="e">
        <f t="shared" si="23"/>
        <v>#N/A</v>
      </c>
      <c r="BE13" s="121" t="e">
        <f t="shared" si="24"/>
        <v>#N/A</v>
      </c>
      <c r="BF13" s="121" t="e">
        <f t="shared" si="25"/>
        <v>#N/A</v>
      </c>
      <c r="BG13" s="121" t="s">
        <v>33</v>
      </c>
      <c r="BH13" s="121" t="e">
        <f t="shared" si="26"/>
        <v>#N/A</v>
      </c>
      <c r="BI13" s="121" t="e">
        <f t="shared" si="27"/>
        <v>#N/A</v>
      </c>
      <c r="BJ13" s="121" t="e">
        <f t="shared" si="28"/>
        <v>#N/A</v>
      </c>
      <c r="BK13" s="121"/>
      <c r="BL13" t="e">
        <f t="shared" si="29"/>
        <v>#N/A</v>
      </c>
    </row>
    <row r="14" spans="1:64" ht="26.25" thickBot="1">
      <c r="A14" s="118">
        <v>11</v>
      </c>
      <c r="B14" s="118" t="s">
        <v>75</v>
      </c>
      <c r="C14" s="119" t="s">
        <v>67</v>
      </c>
      <c r="D14" s="120" t="s">
        <v>73</v>
      </c>
      <c r="E14" s="118" t="s">
        <v>117</v>
      </c>
      <c r="F14" s="118">
        <v>13</v>
      </c>
      <c r="G14" s="118">
        <v>6</v>
      </c>
      <c r="H14" s="118">
        <v>4</v>
      </c>
      <c r="I14" s="118">
        <v>0</v>
      </c>
      <c r="J14" s="118">
        <v>0</v>
      </c>
      <c r="K14" s="118"/>
      <c r="L14" s="118">
        <v>0</v>
      </c>
      <c r="M14" s="118">
        <v>1</v>
      </c>
      <c r="N14" s="118">
        <v>1</v>
      </c>
      <c r="O14" s="118"/>
      <c r="P14" s="118">
        <v>1</v>
      </c>
      <c r="Q14" s="118">
        <v>1</v>
      </c>
      <c r="R14" s="118">
        <v>1</v>
      </c>
      <c r="S14" s="118"/>
      <c r="T14" s="118">
        <v>0</v>
      </c>
      <c r="U14" s="118" t="s">
        <v>118</v>
      </c>
      <c r="V14" s="118">
        <v>15</v>
      </c>
      <c r="W14" s="118">
        <v>6</v>
      </c>
      <c r="X14" s="118">
        <v>5</v>
      </c>
      <c r="Y14" s="118">
        <v>2</v>
      </c>
      <c r="Z14" s="118">
        <v>0</v>
      </c>
      <c r="AB14">
        <f t="shared" si="14"/>
        <v>15</v>
      </c>
      <c r="AC14">
        <f t="shared" si="15"/>
        <v>8</v>
      </c>
      <c r="AD14" t="str">
        <f t="shared" si="16"/>
        <v>Coulson</v>
      </c>
      <c r="AE14" t="str">
        <f t="shared" si="0"/>
        <v>Coulson</v>
      </c>
      <c r="AF14" t="e">
        <f t="shared" si="1"/>
        <v>#N/A</v>
      </c>
      <c r="AG14" t="e">
        <f t="shared" si="2"/>
        <v>#N/A</v>
      </c>
      <c r="AH14" t="e">
        <f t="shared" si="3"/>
        <v>#N/A</v>
      </c>
      <c r="AJ14" t="e">
        <f t="shared" si="4"/>
        <v>#N/A</v>
      </c>
      <c r="AK14" t="e">
        <f t="shared" si="5"/>
        <v>#N/A</v>
      </c>
      <c r="AL14" t="e">
        <f t="shared" si="6"/>
        <v>#N/A</v>
      </c>
      <c r="AN14" t="e">
        <f t="shared" si="7"/>
        <v>#N/A</v>
      </c>
      <c r="AO14" t="e">
        <f t="shared" si="8"/>
        <v>#N/A</v>
      </c>
      <c r="AP14" t="e">
        <f t="shared" si="9"/>
        <v>#N/A</v>
      </c>
      <c r="AR14" t="e">
        <f t="shared" si="10"/>
        <v>#N/A</v>
      </c>
      <c r="AS14" t="e">
        <f t="shared" si="11"/>
        <v>#N/A</v>
      </c>
      <c r="AT14" t="e">
        <f t="shared" si="12"/>
        <v>#N/A</v>
      </c>
      <c r="AV14" s="121" t="e">
        <f t="shared" si="17"/>
        <v>#N/A</v>
      </c>
      <c r="AW14" s="121" t="e">
        <f t="shared" si="18"/>
        <v>#N/A</v>
      </c>
      <c r="AX14" s="121" t="e">
        <f t="shared" si="19"/>
        <v>#N/A</v>
      </c>
      <c r="AY14" s="121" t="s">
        <v>33</v>
      </c>
      <c r="AZ14" s="121" t="e">
        <f t="shared" si="20"/>
        <v>#N/A</v>
      </c>
      <c r="BA14" s="121" t="e">
        <f t="shared" si="21"/>
        <v>#N/A</v>
      </c>
      <c r="BB14" s="121" t="e">
        <f t="shared" si="22"/>
        <v>#N/A</v>
      </c>
      <c r="BC14" s="121" t="s">
        <v>33</v>
      </c>
      <c r="BD14" s="121" t="e">
        <f t="shared" si="23"/>
        <v>#N/A</v>
      </c>
      <c r="BE14" s="121" t="e">
        <f t="shared" si="24"/>
        <v>#N/A</v>
      </c>
      <c r="BF14" s="121" t="e">
        <f t="shared" si="25"/>
        <v>#N/A</v>
      </c>
      <c r="BG14" s="121" t="s">
        <v>33</v>
      </c>
      <c r="BH14" s="121" t="e">
        <f t="shared" si="26"/>
        <v>#N/A</v>
      </c>
      <c r="BI14" s="121" t="e">
        <f t="shared" si="27"/>
        <v>#N/A</v>
      </c>
      <c r="BJ14" s="121" t="e">
        <f t="shared" si="28"/>
        <v>#N/A</v>
      </c>
      <c r="BK14" s="121"/>
      <c r="BL14" t="e">
        <f t="shared" si="29"/>
        <v>#N/A</v>
      </c>
    </row>
    <row r="15" spans="1:64" ht="15" thickBot="1">
      <c r="A15" s="118">
        <v>12</v>
      </c>
      <c r="B15" s="118" t="s">
        <v>72</v>
      </c>
      <c r="C15" s="119" t="s">
        <v>67</v>
      </c>
      <c r="D15" s="120" t="s">
        <v>119</v>
      </c>
      <c r="E15" s="118" t="s">
        <v>120</v>
      </c>
      <c r="F15" s="118">
        <v>1</v>
      </c>
      <c r="G15" s="118">
        <v>11</v>
      </c>
      <c r="H15" s="118">
        <v>0</v>
      </c>
      <c r="I15" s="118">
        <v>0</v>
      </c>
      <c r="J15" s="118">
        <v>0</v>
      </c>
      <c r="K15" s="118"/>
      <c r="L15" s="118">
        <v>0</v>
      </c>
      <c r="M15" s="118">
        <v>1</v>
      </c>
      <c r="N15" s="118">
        <v>1</v>
      </c>
      <c r="O15" s="118"/>
      <c r="P15" s="118">
        <v>0</v>
      </c>
      <c r="Q15" s="118">
        <v>0</v>
      </c>
      <c r="R15" s="118">
        <v>0</v>
      </c>
      <c r="S15" s="118"/>
      <c r="T15" s="118">
        <v>0</v>
      </c>
      <c r="U15" s="118" t="s">
        <v>121</v>
      </c>
      <c r="V15" s="118">
        <v>2</v>
      </c>
      <c r="W15" s="118">
        <v>11</v>
      </c>
      <c r="X15" s="118">
        <v>0</v>
      </c>
      <c r="Y15" s="118">
        <v>0</v>
      </c>
      <c r="Z15" s="118">
        <v>0</v>
      </c>
      <c r="AB15">
        <f t="shared" si="14"/>
        <v>11</v>
      </c>
      <c r="AC15">
        <f t="shared" si="15"/>
        <v>4</v>
      </c>
      <c r="AD15" t="str">
        <f t="shared" si="16"/>
        <v>Bullock</v>
      </c>
      <c r="AE15" t="str">
        <f t="shared" si="0"/>
        <v>Bullock</v>
      </c>
      <c r="AF15" t="e">
        <f t="shared" si="1"/>
        <v>#N/A</v>
      </c>
      <c r="AG15" t="e">
        <f t="shared" si="2"/>
        <v>#N/A</v>
      </c>
      <c r="AH15" t="e">
        <f t="shared" si="3"/>
        <v>#N/A</v>
      </c>
      <c r="AJ15" t="e">
        <f t="shared" si="4"/>
        <v>#N/A</v>
      </c>
      <c r="AK15" t="e">
        <f t="shared" si="5"/>
        <v>#N/A</v>
      </c>
      <c r="AL15" t="e">
        <f t="shared" si="6"/>
        <v>#N/A</v>
      </c>
      <c r="AN15" t="e">
        <f t="shared" si="7"/>
        <v>#N/A</v>
      </c>
      <c r="AO15" t="e">
        <f t="shared" si="8"/>
        <v>#N/A</v>
      </c>
      <c r="AP15" t="e">
        <f t="shared" si="9"/>
        <v>#N/A</v>
      </c>
      <c r="AR15" t="e">
        <f t="shared" si="10"/>
        <v>#N/A</v>
      </c>
      <c r="AS15" t="e">
        <f t="shared" si="11"/>
        <v>#N/A</v>
      </c>
      <c r="AT15" t="e">
        <f t="shared" si="12"/>
        <v>#N/A</v>
      </c>
      <c r="AV15" s="121" t="e">
        <f t="shared" si="17"/>
        <v>#N/A</v>
      </c>
      <c r="AW15" s="121" t="e">
        <f t="shared" si="18"/>
        <v>#N/A</v>
      </c>
      <c r="AX15" s="121" t="e">
        <f t="shared" si="19"/>
        <v>#N/A</v>
      </c>
      <c r="AY15" s="121" t="s">
        <v>33</v>
      </c>
      <c r="AZ15" s="121" t="e">
        <f t="shared" si="20"/>
        <v>#N/A</v>
      </c>
      <c r="BA15" s="121" t="e">
        <f t="shared" si="21"/>
        <v>#N/A</v>
      </c>
      <c r="BB15" s="121" t="e">
        <f t="shared" si="22"/>
        <v>#N/A</v>
      </c>
      <c r="BC15" s="121" t="s">
        <v>33</v>
      </c>
      <c r="BD15" s="121" t="e">
        <f t="shared" si="23"/>
        <v>#N/A</v>
      </c>
      <c r="BE15" s="121" t="e">
        <f t="shared" si="24"/>
        <v>#N/A</v>
      </c>
      <c r="BF15" s="121" t="e">
        <f t="shared" si="25"/>
        <v>#N/A</v>
      </c>
      <c r="BG15" s="121" t="s">
        <v>33</v>
      </c>
      <c r="BH15" s="121" t="e">
        <f t="shared" si="26"/>
        <v>#N/A</v>
      </c>
      <c r="BI15" s="121" t="e">
        <f t="shared" si="27"/>
        <v>#N/A</v>
      </c>
      <c r="BJ15" s="121" t="e">
        <f t="shared" si="28"/>
        <v>#N/A</v>
      </c>
      <c r="BK15" s="121"/>
      <c r="BL15" t="e">
        <f t="shared" si="29"/>
        <v>#N/A</v>
      </c>
    </row>
    <row r="16" spans="1:64" ht="15" thickBot="1">
      <c r="A16" s="118">
        <v>13</v>
      </c>
      <c r="B16" s="118" t="s">
        <v>72</v>
      </c>
      <c r="C16" s="119" t="s">
        <v>67</v>
      </c>
      <c r="D16" s="120" t="s">
        <v>122</v>
      </c>
      <c r="E16" s="118" t="s">
        <v>123</v>
      </c>
      <c r="F16" s="118">
        <v>8</v>
      </c>
      <c r="G16" s="118">
        <v>4</v>
      </c>
      <c r="H16" s="118">
        <v>0</v>
      </c>
      <c r="I16" s="118">
        <v>0</v>
      </c>
      <c r="J16" s="118">
        <v>0</v>
      </c>
      <c r="K16" s="118"/>
      <c r="L16" s="118">
        <v>0</v>
      </c>
      <c r="M16" s="118">
        <v>1</v>
      </c>
      <c r="N16" s="118">
        <v>1</v>
      </c>
      <c r="O16" s="118"/>
      <c r="P16" s="118">
        <v>0</v>
      </c>
      <c r="Q16" s="118">
        <v>1</v>
      </c>
      <c r="R16" s="118">
        <v>1</v>
      </c>
      <c r="S16" s="118"/>
      <c r="T16" s="118">
        <v>0</v>
      </c>
      <c r="U16" s="118" t="s">
        <v>79</v>
      </c>
      <c r="V16" s="118">
        <v>10</v>
      </c>
      <c r="W16" s="118">
        <v>4</v>
      </c>
      <c r="X16" s="118">
        <v>0</v>
      </c>
      <c r="Y16" s="118">
        <v>1</v>
      </c>
      <c r="Z16" s="118">
        <v>0</v>
      </c>
      <c r="AB16">
        <f t="shared" si="14"/>
        <v>15</v>
      </c>
      <c r="AC16">
        <f t="shared" si="15"/>
        <v>9</v>
      </c>
      <c r="AD16" t="str">
        <f t="shared" si="16"/>
        <v>Smith </v>
      </c>
      <c r="AE16" s="121" t="s">
        <v>89</v>
      </c>
      <c r="AF16" t="e">
        <f t="shared" si="1"/>
        <v>#N/A</v>
      </c>
      <c r="AG16" t="e">
        <f t="shared" si="2"/>
        <v>#N/A</v>
      </c>
      <c r="AH16" t="e">
        <f t="shared" si="3"/>
        <v>#N/A</v>
      </c>
      <c r="AJ16" t="e">
        <f t="shared" si="4"/>
        <v>#N/A</v>
      </c>
      <c r="AK16" t="e">
        <f t="shared" si="5"/>
        <v>#N/A</v>
      </c>
      <c r="AL16" t="e">
        <f t="shared" si="6"/>
        <v>#N/A</v>
      </c>
      <c r="AN16" t="e">
        <f t="shared" si="7"/>
        <v>#N/A</v>
      </c>
      <c r="AO16" t="e">
        <f t="shared" si="8"/>
        <v>#N/A</v>
      </c>
      <c r="AP16" t="e">
        <f t="shared" si="9"/>
        <v>#N/A</v>
      </c>
      <c r="AR16" t="e">
        <f t="shared" si="10"/>
        <v>#N/A</v>
      </c>
      <c r="AS16" t="e">
        <f t="shared" si="11"/>
        <v>#N/A</v>
      </c>
      <c r="AT16" t="e">
        <f t="shared" si="12"/>
        <v>#N/A</v>
      </c>
      <c r="AV16" s="121" t="e">
        <f t="shared" si="17"/>
        <v>#N/A</v>
      </c>
      <c r="AW16" s="121" t="e">
        <f t="shared" si="18"/>
        <v>#N/A</v>
      </c>
      <c r="AX16" s="121" t="e">
        <f t="shared" si="19"/>
        <v>#N/A</v>
      </c>
      <c r="AY16" s="121" t="s">
        <v>33</v>
      </c>
      <c r="AZ16" s="121" t="e">
        <f t="shared" si="20"/>
        <v>#N/A</v>
      </c>
      <c r="BA16" s="121" t="e">
        <f t="shared" si="21"/>
        <v>#N/A</v>
      </c>
      <c r="BB16" s="121" t="e">
        <f t="shared" si="22"/>
        <v>#N/A</v>
      </c>
      <c r="BC16" s="121" t="s">
        <v>33</v>
      </c>
      <c r="BD16" s="121" t="e">
        <f t="shared" si="23"/>
        <v>#N/A</v>
      </c>
      <c r="BE16" s="121" t="e">
        <f t="shared" si="24"/>
        <v>#N/A</v>
      </c>
      <c r="BF16" s="121" t="e">
        <f t="shared" si="25"/>
        <v>#N/A</v>
      </c>
      <c r="BG16" s="121" t="s">
        <v>33</v>
      </c>
      <c r="BH16" s="121" t="e">
        <f t="shared" si="26"/>
        <v>#N/A</v>
      </c>
      <c r="BI16" s="121" t="e">
        <f t="shared" si="27"/>
        <v>#N/A</v>
      </c>
      <c r="BJ16" s="121" t="e">
        <f t="shared" si="28"/>
        <v>#N/A</v>
      </c>
      <c r="BK16" s="121"/>
      <c r="BL16" t="e">
        <f t="shared" si="29"/>
        <v>#N/A</v>
      </c>
    </row>
    <row r="17" spans="1:64" ht="15" thickBot="1">
      <c r="A17" s="118">
        <v>13</v>
      </c>
      <c r="B17" s="118" t="s">
        <v>75</v>
      </c>
      <c r="C17" s="119" t="s">
        <v>63</v>
      </c>
      <c r="D17" s="120" t="s">
        <v>124</v>
      </c>
      <c r="E17" s="118" t="s">
        <v>125</v>
      </c>
      <c r="F17" s="118"/>
      <c r="G17" s="118">
        <v>4</v>
      </c>
      <c r="H17" s="118">
        <v>0</v>
      </c>
      <c r="I17" s="118">
        <v>0</v>
      </c>
      <c r="J17" s="118">
        <v>0</v>
      </c>
      <c r="K17" s="118"/>
      <c r="L17" s="118">
        <v>0</v>
      </c>
      <c r="M17" s="118">
        <v>0</v>
      </c>
      <c r="N17" s="118">
        <v>0</v>
      </c>
      <c r="O17" s="118"/>
      <c r="P17" s="118">
        <v>0</v>
      </c>
      <c r="Q17" s="118">
        <v>0</v>
      </c>
      <c r="R17" s="118">
        <v>0</v>
      </c>
      <c r="S17" s="118"/>
      <c r="T17" s="118">
        <v>0</v>
      </c>
      <c r="U17" s="118" t="s">
        <v>125</v>
      </c>
      <c r="V17" s="118">
        <v>0</v>
      </c>
      <c r="W17" s="118">
        <v>4</v>
      </c>
      <c r="X17" s="118">
        <v>0</v>
      </c>
      <c r="Y17" s="118">
        <v>0</v>
      </c>
      <c r="Z17" s="118">
        <v>0</v>
      </c>
      <c r="AB17">
        <f t="shared" si="14"/>
        <v>12</v>
      </c>
      <c r="AC17">
        <f t="shared" si="15"/>
        <v>6</v>
      </c>
      <c r="AD17" t="str">
        <f t="shared" si="16"/>
        <v>McDaid</v>
      </c>
      <c r="AE17" t="str">
        <f t="shared" si="0"/>
        <v>McDaid</v>
      </c>
      <c r="AF17" t="e">
        <f t="shared" si="1"/>
        <v>#N/A</v>
      </c>
      <c r="AG17" t="e">
        <f t="shared" si="2"/>
        <v>#N/A</v>
      </c>
      <c r="AH17" t="e">
        <f t="shared" si="3"/>
        <v>#N/A</v>
      </c>
      <c r="AJ17" t="e">
        <f t="shared" si="4"/>
        <v>#N/A</v>
      </c>
      <c r="AK17" t="e">
        <f t="shared" si="5"/>
        <v>#N/A</v>
      </c>
      <c r="AL17" t="e">
        <f t="shared" si="6"/>
        <v>#N/A</v>
      </c>
      <c r="AN17" t="e">
        <f t="shared" si="7"/>
        <v>#N/A</v>
      </c>
      <c r="AO17" t="e">
        <f t="shared" si="8"/>
        <v>#N/A</v>
      </c>
      <c r="AP17" t="e">
        <f t="shared" si="9"/>
        <v>#N/A</v>
      </c>
      <c r="AR17" t="e">
        <f t="shared" si="10"/>
        <v>#N/A</v>
      </c>
      <c r="AS17" t="e">
        <f t="shared" si="11"/>
        <v>#N/A</v>
      </c>
      <c r="AT17" t="e">
        <f t="shared" si="12"/>
        <v>#N/A</v>
      </c>
      <c r="AV17" s="121" t="e">
        <f t="shared" si="17"/>
        <v>#N/A</v>
      </c>
      <c r="AW17" s="121" t="e">
        <f t="shared" si="18"/>
        <v>#N/A</v>
      </c>
      <c r="AX17" s="121" t="e">
        <f t="shared" si="19"/>
        <v>#N/A</v>
      </c>
      <c r="AY17" s="121" t="s">
        <v>33</v>
      </c>
      <c r="AZ17" s="121" t="e">
        <f t="shared" si="20"/>
        <v>#N/A</v>
      </c>
      <c r="BA17" s="121" t="e">
        <f t="shared" si="21"/>
        <v>#N/A</v>
      </c>
      <c r="BB17" s="121" t="e">
        <f t="shared" si="22"/>
        <v>#N/A</v>
      </c>
      <c r="BC17" s="121" t="s">
        <v>33</v>
      </c>
      <c r="BD17" s="121" t="e">
        <f t="shared" si="23"/>
        <v>#N/A</v>
      </c>
      <c r="BE17" s="121" t="e">
        <f t="shared" si="24"/>
        <v>#N/A</v>
      </c>
      <c r="BF17" s="121" t="e">
        <f t="shared" si="25"/>
        <v>#N/A</v>
      </c>
      <c r="BG17" s="121" t="s">
        <v>33</v>
      </c>
      <c r="BH17" s="121" t="e">
        <f t="shared" si="26"/>
        <v>#N/A</v>
      </c>
      <c r="BI17" s="121" t="e">
        <f t="shared" si="27"/>
        <v>#N/A</v>
      </c>
      <c r="BJ17" s="121" t="e">
        <f t="shared" si="28"/>
        <v>#N/A</v>
      </c>
      <c r="BK17" s="121"/>
      <c r="BL17" t="e">
        <f t="shared" si="29"/>
        <v>#N/A</v>
      </c>
    </row>
    <row r="18" spans="1:64" ht="15" thickBot="1">
      <c r="A18" s="118">
        <v>14</v>
      </c>
      <c r="B18" s="118" t="s">
        <v>75</v>
      </c>
      <c r="C18" s="119" t="s">
        <v>67</v>
      </c>
      <c r="D18" s="120" t="s">
        <v>170</v>
      </c>
      <c r="E18" s="118" t="s">
        <v>125</v>
      </c>
      <c r="F18" s="118"/>
      <c r="G18" s="118">
        <v>4</v>
      </c>
      <c r="H18" s="118">
        <v>0</v>
      </c>
      <c r="I18" s="118" t="s">
        <v>106</v>
      </c>
      <c r="J18" s="118">
        <v>0</v>
      </c>
      <c r="K18" s="118">
        <v>2</v>
      </c>
      <c r="L18" s="118">
        <v>0</v>
      </c>
      <c r="M18" s="118">
        <v>0</v>
      </c>
      <c r="N18" s="118">
        <v>0</v>
      </c>
      <c r="O18" s="118"/>
      <c r="P18" s="118">
        <v>0</v>
      </c>
      <c r="Q18" s="118">
        <v>1</v>
      </c>
      <c r="R18" s="118">
        <v>1</v>
      </c>
      <c r="S18" s="118"/>
      <c r="T18" s="118">
        <v>0</v>
      </c>
      <c r="U18" s="118" t="s">
        <v>127</v>
      </c>
      <c r="V18" s="118">
        <v>1</v>
      </c>
      <c r="W18" s="118">
        <v>6</v>
      </c>
      <c r="X18" s="118">
        <v>0</v>
      </c>
      <c r="Y18" s="118">
        <v>1</v>
      </c>
      <c r="Z18" s="118">
        <v>0</v>
      </c>
      <c r="AB18">
        <f t="shared" si="14"/>
        <v>11</v>
      </c>
      <c r="AC18">
        <f t="shared" si="15"/>
        <v>4</v>
      </c>
      <c r="AD18" t="str">
        <f t="shared" si="16"/>
        <v>Johnson</v>
      </c>
      <c r="AE18" t="str">
        <f t="shared" si="0"/>
        <v>Johnson</v>
      </c>
      <c r="AF18" t="e">
        <f t="shared" si="1"/>
        <v>#N/A</v>
      </c>
      <c r="AG18" t="e">
        <f t="shared" si="2"/>
        <v>#N/A</v>
      </c>
      <c r="AH18" t="e">
        <f t="shared" si="3"/>
        <v>#N/A</v>
      </c>
      <c r="AJ18" t="e">
        <f t="shared" si="4"/>
        <v>#N/A</v>
      </c>
      <c r="AK18" t="e">
        <f t="shared" si="5"/>
        <v>#N/A</v>
      </c>
      <c r="AL18" t="e">
        <f t="shared" si="6"/>
        <v>#N/A</v>
      </c>
      <c r="AN18" t="e">
        <f t="shared" si="7"/>
        <v>#N/A</v>
      </c>
      <c r="AO18" t="e">
        <f t="shared" si="8"/>
        <v>#N/A</v>
      </c>
      <c r="AP18" t="e">
        <f t="shared" si="9"/>
        <v>#N/A</v>
      </c>
      <c r="AR18" t="e">
        <f t="shared" si="10"/>
        <v>#N/A</v>
      </c>
      <c r="AS18" t="e">
        <f t="shared" si="11"/>
        <v>#N/A</v>
      </c>
      <c r="AT18" t="e">
        <f t="shared" si="12"/>
        <v>#N/A</v>
      </c>
      <c r="AV18" s="121" t="e">
        <f t="shared" si="17"/>
        <v>#N/A</v>
      </c>
      <c r="AW18" s="121" t="e">
        <f t="shared" si="18"/>
        <v>#N/A</v>
      </c>
      <c r="AX18" s="121" t="e">
        <f t="shared" si="19"/>
        <v>#N/A</v>
      </c>
      <c r="AY18" s="121" t="s">
        <v>33</v>
      </c>
      <c r="AZ18" s="121" t="e">
        <f t="shared" si="20"/>
        <v>#N/A</v>
      </c>
      <c r="BA18" s="121" t="e">
        <f t="shared" si="21"/>
        <v>#N/A</v>
      </c>
      <c r="BB18" s="121" t="e">
        <f t="shared" si="22"/>
        <v>#N/A</v>
      </c>
      <c r="BC18" s="121" t="s">
        <v>33</v>
      </c>
      <c r="BD18" s="121" t="e">
        <f t="shared" si="23"/>
        <v>#N/A</v>
      </c>
      <c r="BE18" s="121" t="e">
        <f t="shared" si="24"/>
        <v>#N/A</v>
      </c>
      <c r="BF18" s="121" t="e">
        <f t="shared" si="25"/>
        <v>#N/A</v>
      </c>
      <c r="BG18" s="121" t="s">
        <v>33</v>
      </c>
      <c r="BH18" s="121" t="e">
        <f t="shared" si="26"/>
        <v>#N/A</v>
      </c>
      <c r="BI18" s="121" t="e">
        <f t="shared" si="27"/>
        <v>#N/A</v>
      </c>
      <c r="BJ18" s="121" t="e">
        <f t="shared" si="28"/>
        <v>#N/A</v>
      </c>
      <c r="BK18" s="121"/>
      <c r="BL18" t="e">
        <f t="shared" si="29"/>
        <v>#N/A</v>
      </c>
    </row>
    <row r="19" spans="1:64" ht="15" thickBot="1">
      <c r="A19" s="118">
        <v>14</v>
      </c>
      <c r="B19" s="118" t="s">
        <v>72</v>
      </c>
      <c r="C19" s="119" t="s">
        <v>63</v>
      </c>
      <c r="D19" s="120" t="s">
        <v>128</v>
      </c>
      <c r="E19" s="118">
        <v>5</v>
      </c>
      <c r="F19" s="118">
        <v>5</v>
      </c>
      <c r="G19" s="118"/>
      <c r="H19" s="118">
        <v>0</v>
      </c>
      <c r="I19" s="118">
        <v>0</v>
      </c>
      <c r="J19" s="118">
        <v>0</v>
      </c>
      <c r="K19" s="118"/>
      <c r="L19" s="118">
        <v>0</v>
      </c>
      <c r="M19" s="118">
        <v>0</v>
      </c>
      <c r="N19" s="118">
        <v>0</v>
      </c>
      <c r="O19" s="118"/>
      <c r="P19" s="118">
        <v>0</v>
      </c>
      <c r="Q19" s="118">
        <v>0</v>
      </c>
      <c r="R19" s="118">
        <v>0</v>
      </c>
      <c r="S19" s="118"/>
      <c r="T19" s="118">
        <v>0</v>
      </c>
      <c r="U19" s="118">
        <v>5</v>
      </c>
      <c r="V19" s="118">
        <v>5</v>
      </c>
      <c r="W19" s="118"/>
      <c r="X19" s="118">
        <v>0</v>
      </c>
      <c r="Y19" s="118">
        <v>1</v>
      </c>
      <c r="Z19" s="118">
        <v>0</v>
      </c>
      <c r="AB19">
        <f t="shared" si="14"/>
        <v>14</v>
      </c>
      <c r="AC19">
        <f t="shared" si="15"/>
        <v>5</v>
      </c>
      <c r="AD19" t="str">
        <f t="shared" si="16"/>
        <v>Carson * </v>
      </c>
      <c r="AE19" s="121" t="s">
        <v>91</v>
      </c>
      <c r="AF19" t="e">
        <f t="shared" si="1"/>
        <v>#N/A</v>
      </c>
      <c r="AG19" t="e">
        <f t="shared" si="2"/>
        <v>#N/A</v>
      </c>
      <c r="AH19" t="e">
        <f t="shared" si="3"/>
        <v>#N/A</v>
      </c>
      <c r="AJ19" t="e">
        <f t="shared" si="4"/>
        <v>#N/A</v>
      </c>
      <c r="AK19" t="e">
        <f t="shared" si="5"/>
        <v>#N/A</v>
      </c>
      <c r="AL19" t="e">
        <f t="shared" si="6"/>
        <v>#N/A</v>
      </c>
      <c r="AN19" t="e">
        <f t="shared" si="7"/>
        <v>#N/A</v>
      </c>
      <c r="AO19" t="e">
        <f t="shared" si="8"/>
        <v>#N/A</v>
      </c>
      <c r="AP19" t="e">
        <f t="shared" si="9"/>
        <v>#N/A</v>
      </c>
      <c r="AR19" t="e">
        <f t="shared" si="10"/>
        <v>#N/A</v>
      </c>
      <c r="AS19" t="e">
        <f t="shared" si="11"/>
        <v>#N/A</v>
      </c>
      <c r="AT19" t="e">
        <f t="shared" si="12"/>
        <v>#N/A</v>
      </c>
      <c r="AV19" s="121" t="e">
        <f t="shared" si="17"/>
        <v>#N/A</v>
      </c>
      <c r="AW19" s="121" t="e">
        <f t="shared" si="18"/>
        <v>#N/A</v>
      </c>
      <c r="AX19" s="121" t="e">
        <f t="shared" si="19"/>
        <v>#N/A</v>
      </c>
      <c r="AY19" s="121" t="s">
        <v>33</v>
      </c>
      <c r="AZ19" s="121" t="e">
        <f t="shared" si="20"/>
        <v>#N/A</v>
      </c>
      <c r="BA19" s="121" t="e">
        <f t="shared" si="21"/>
        <v>#N/A</v>
      </c>
      <c r="BB19" s="121" t="e">
        <f t="shared" si="22"/>
        <v>#N/A</v>
      </c>
      <c r="BC19" s="121" t="s">
        <v>33</v>
      </c>
      <c r="BD19" s="121" t="e">
        <f t="shared" si="23"/>
        <v>#N/A</v>
      </c>
      <c r="BE19" s="121" t="e">
        <f t="shared" si="24"/>
        <v>#N/A</v>
      </c>
      <c r="BF19" s="121" t="e">
        <f t="shared" si="25"/>
        <v>#N/A</v>
      </c>
      <c r="BG19" s="121" t="s">
        <v>33</v>
      </c>
      <c r="BH19" s="121" t="e">
        <f t="shared" si="26"/>
        <v>#N/A</v>
      </c>
      <c r="BI19" s="121" t="e">
        <f t="shared" si="27"/>
        <v>#N/A</v>
      </c>
      <c r="BJ19" s="121" t="e">
        <f t="shared" si="28"/>
        <v>#N/A</v>
      </c>
      <c r="BK19" s="121"/>
      <c r="BL19" t="e">
        <f t="shared" si="29"/>
        <v>#N/A</v>
      </c>
    </row>
    <row r="20" spans="1:64" ht="15" thickBot="1">
      <c r="A20" s="118">
        <v>15</v>
      </c>
      <c r="B20" s="118" t="s">
        <v>72</v>
      </c>
      <c r="C20" s="119" t="s">
        <v>67</v>
      </c>
      <c r="D20" s="120" t="s">
        <v>129</v>
      </c>
      <c r="E20" s="118" t="s">
        <v>125</v>
      </c>
      <c r="F20" s="118"/>
      <c r="G20" s="118">
        <v>4</v>
      </c>
      <c r="H20" s="118">
        <v>0</v>
      </c>
      <c r="I20" s="118">
        <v>0</v>
      </c>
      <c r="J20" s="118">
        <v>0</v>
      </c>
      <c r="K20" s="118"/>
      <c r="L20" s="118">
        <v>0</v>
      </c>
      <c r="M20" s="118">
        <v>0</v>
      </c>
      <c r="N20" s="118">
        <v>0</v>
      </c>
      <c r="O20" s="118"/>
      <c r="P20" s="118">
        <v>0</v>
      </c>
      <c r="Q20" s="118">
        <v>0</v>
      </c>
      <c r="R20" s="118">
        <v>0</v>
      </c>
      <c r="S20" s="118"/>
      <c r="T20" s="118">
        <v>0</v>
      </c>
      <c r="U20" s="118" t="s">
        <v>125</v>
      </c>
      <c r="V20" s="118">
        <v>0</v>
      </c>
      <c r="W20" s="118">
        <v>4</v>
      </c>
      <c r="X20" s="118">
        <v>0</v>
      </c>
      <c r="Y20" s="118">
        <v>0</v>
      </c>
      <c r="Z20" s="118">
        <v>0</v>
      </c>
      <c r="AB20">
        <f t="shared" si="14"/>
        <v>12</v>
      </c>
      <c r="AC20">
        <f t="shared" si="15"/>
        <v>5</v>
      </c>
      <c r="AD20" t="str">
        <f t="shared" si="16"/>
        <v>McReady</v>
      </c>
      <c r="AE20" t="str">
        <f t="shared" si="0"/>
        <v>McReady</v>
      </c>
      <c r="AF20" t="e">
        <f t="shared" si="1"/>
        <v>#N/A</v>
      </c>
      <c r="AG20" t="e">
        <f t="shared" si="2"/>
        <v>#N/A</v>
      </c>
      <c r="AH20" t="e">
        <f t="shared" si="3"/>
        <v>#N/A</v>
      </c>
      <c r="AJ20" t="e">
        <f t="shared" si="4"/>
        <v>#N/A</v>
      </c>
      <c r="AK20" t="e">
        <f t="shared" si="5"/>
        <v>#N/A</v>
      </c>
      <c r="AL20" t="e">
        <f t="shared" si="6"/>
        <v>#N/A</v>
      </c>
      <c r="AN20" t="e">
        <f t="shared" si="7"/>
        <v>#N/A</v>
      </c>
      <c r="AO20" t="e">
        <f t="shared" si="8"/>
        <v>#N/A</v>
      </c>
      <c r="AP20" t="e">
        <f t="shared" si="9"/>
        <v>#N/A</v>
      </c>
      <c r="AR20" t="e">
        <f t="shared" si="10"/>
        <v>#N/A</v>
      </c>
      <c r="AS20" t="e">
        <f t="shared" si="11"/>
        <v>#N/A</v>
      </c>
      <c r="AT20" t="e">
        <f t="shared" si="12"/>
        <v>#N/A</v>
      </c>
      <c r="AV20" s="121" t="e">
        <f t="shared" si="17"/>
        <v>#N/A</v>
      </c>
      <c r="AW20" s="121" t="e">
        <f t="shared" si="18"/>
        <v>#N/A</v>
      </c>
      <c r="AX20" s="121" t="e">
        <f t="shared" si="19"/>
        <v>#N/A</v>
      </c>
      <c r="AY20" s="121" t="s">
        <v>33</v>
      </c>
      <c r="AZ20" s="121" t="e">
        <f t="shared" si="20"/>
        <v>#N/A</v>
      </c>
      <c r="BA20" s="121" t="e">
        <f t="shared" si="21"/>
        <v>#N/A</v>
      </c>
      <c r="BB20" s="121" t="e">
        <f t="shared" si="22"/>
        <v>#N/A</v>
      </c>
      <c r="BC20" s="121" t="s">
        <v>33</v>
      </c>
      <c r="BD20" s="121" t="e">
        <f t="shared" si="23"/>
        <v>#N/A</v>
      </c>
      <c r="BE20" s="121" t="e">
        <f t="shared" si="24"/>
        <v>#N/A</v>
      </c>
      <c r="BF20" s="121" t="e">
        <f t="shared" si="25"/>
        <v>#N/A</v>
      </c>
      <c r="BG20" s="121" t="s">
        <v>33</v>
      </c>
      <c r="BH20" s="121" t="e">
        <f t="shared" si="26"/>
        <v>#N/A</v>
      </c>
      <c r="BI20" s="121" t="e">
        <f t="shared" si="27"/>
        <v>#N/A</v>
      </c>
      <c r="BJ20" s="121" t="e">
        <f t="shared" si="28"/>
        <v>#N/A</v>
      </c>
      <c r="BK20" s="121"/>
      <c r="BL20" t="e">
        <f t="shared" si="29"/>
        <v>#N/A</v>
      </c>
    </row>
    <row r="21" spans="1:64" ht="15" thickBot="1">
      <c r="A21" s="118">
        <v>16</v>
      </c>
      <c r="B21" s="118" t="s">
        <v>66</v>
      </c>
      <c r="C21" s="119" t="s">
        <v>67</v>
      </c>
      <c r="D21" s="120" t="s">
        <v>130</v>
      </c>
      <c r="E21" s="118" t="s">
        <v>68</v>
      </c>
      <c r="F21" s="118">
        <v>29</v>
      </c>
      <c r="G21" s="118">
        <v>4</v>
      </c>
      <c r="H21" s="118">
        <v>0</v>
      </c>
      <c r="I21" s="118">
        <v>2</v>
      </c>
      <c r="J21" s="118">
        <v>2</v>
      </c>
      <c r="K21" s="118"/>
      <c r="L21" s="118">
        <v>0</v>
      </c>
      <c r="M21" s="118">
        <v>1</v>
      </c>
      <c r="N21" s="118">
        <v>1</v>
      </c>
      <c r="O21" s="118"/>
      <c r="P21" s="118">
        <v>0</v>
      </c>
      <c r="Q21" s="118">
        <v>1</v>
      </c>
      <c r="R21" s="118">
        <v>1</v>
      </c>
      <c r="S21" s="118"/>
      <c r="T21" s="118">
        <v>0</v>
      </c>
      <c r="U21" s="118" t="s">
        <v>69</v>
      </c>
      <c r="V21" s="118">
        <v>33</v>
      </c>
      <c r="W21" s="118">
        <v>4</v>
      </c>
      <c r="X21" s="118">
        <v>0</v>
      </c>
      <c r="Y21" s="118">
        <v>4</v>
      </c>
      <c r="Z21" s="118">
        <v>0</v>
      </c>
      <c r="AB21">
        <f t="shared" si="14"/>
        <v>13</v>
      </c>
      <c r="AC21">
        <f t="shared" si="15"/>
        <v>6</v>
      </c>
      <c r="AD21" t="str">
        <f t="shared" si="16"/>
        <v>Fyfield</v>
      </c>
      <c r="AE21" t="str">
        <f t="shared" si="0"/>
        <v>Fyfield</v>
      </c>
      <c r="AF21" t="e">
        <f t="shared" si="1"/>
        <v>#N/A</v>
      </c>
      <c r="AG21" t="e">
        <f t="shared" si="2"/>
        <v>#N/A</v>
      </c>
      <c r="AH21" t="e">
        <f t="shared" si="3"/>
        <v>#N/A</v>
      </c>
      <c r="AJ21" t="e">
        <f t="shared" si="4"/>
        <v>#N/A</v>
      </c>
      <c r="AK21" t="e">
        <f t="shared" si="5"/>
        <v>#N/A</v>
      </c>
      <c r="AL21" t="e">
        <f t="shared" si="6"/>
        <v>#N/A</v>
      </c>
      <c r="AN21" t="e">
        <f t="shared" si="7"/>
        <v>#N/A</v>
      </c>
      <c r="AO21" t="e">
        <f t="shared" si="8"/>
        <v>#N/A</v>
      </c>
      <c r="AP21" t="e">
        <f t="shared" si="9"/>
        <v>#N/A</v>
      </c>
      <c r="AR21" t="e">
        <f t="shared" si="10"/>
        <v>#N/A</v>
      </c>
      <c r="AS21" t="e">
        <f t="shared" si="11"/>
        <v>#N/A</v>
      </c>
      <c r="AT21" t="e">
        <f t="shared" si="12"/>
        <v>#N/A</v>
      </c>
      <c r="AV21" s="121" t="e">
        <f t="shared" si="17"/>
        <v>#N/A</v>
      </c>
      <c r="AW21" s="121" t="e">
        <f t="shared" si="18"/>
        <v>#N/A</v>
      </c>
      <c r="AX21" s="121" t="e">
        <f t="shared" si="19"/>
        <v>#N/A</v>
      </c>
      <c r="AY21" s="121" t="s">
        <v>33</v>
      </c>
      <c r="AZ21" s="121" t="e">
        <f t="shared" si="20"/>
        <v>#N/A</v>
      </c>
      <c r="BA21" s="121" t="e">
        <f t="shared" si="21"/>
        <v>#N/A</v>
      </c>
      <c r="BB21" s="121" t="e">
        <f t="shared" si="22"/>
        <v>#N/A</v>
      </c>
      <c r="BC21" s="121" t="s">
        <v>33</v>
      </c>
      <c r="BD21" s="121" t="e">
        <f t="shared" si="23"/>
        <v>#N/A</v>
      </c>
      <c r="BE21" s="121" t="e">
        <f t="shared" si="24"/>
        <v>#N/A</v>
      </c>
      <c r="BF21" s="121" t="e">
        <f t="shared" si="25"/>
        <v>#N/A</v>
      </c>
      <c r="BG21" s="121" t="s">
        <v>33</v>
      </c>
      <c r="BH21" s="121" t="e">
        <f t="shared" si="26"/>
        <v>#N/A</v>
      </c>
      <c r="BI21" s="121" t="e">
        <f t="shared" si="27"/>
        <v>#N/A</v>
      </c>
      <c r="BJ21" s="121" t="e">
        <f t="shared" si="28"/>
        <v>#N/A</v>
      </c>
      <c r="BK21" s="121"/>
      <c r="BL21" t="e">
        <f t="shared" si="29"/>
        <v>#N/A</v>
      </c>
    </row>
    <row r="22" spans="1:64" ht="29.25" thickBot="1">
      <c r="A22" s="118">
        <v>17</v>
      </c>
      <c r="B22" s="118" t="s">
        <v>72</v>
      </c>
      <c r="C22" s="119" t="s">
        <v>67</v>
      </c>
      <c r="D22" s="120" t="s">
        <v>131</v>
      </c>
      <c r="E22" s="118" t="s">
        <v>132</v>
      </c>
      <c r="F22" s="118">
        <v>35</v>
      </c>
      <c r="G22" s="118">
        <v>9</v>
      </c>
      <c r="H22" s="118">
        <v>6</v>
      </c>
      <c r="I22" s="118">
        <v>2</v>
      </c>
      <c r="J22" s="118">
        <v>2</v>
      </c>
      <c r="K22" s="118"/>
      <c r="L22" s="118">
        <v>0</v>
      </c>
      <c r="M22" s="118" t="s">
        <v>74</v>
      </c>
      <c r="N22" s="118">
        <v>0</v>
      </c>
      <c r="O22" s="118">
        <v>1</v>
      </c>
      <c r="P22" s="118">
        <v>0</v>
      </c>
      <c r="Q22" s="118">
        <v>2</v>
      </c>
      <c r="R22" s="118">
        <v>2</v>
      </c>
      <c r="S22" s="118"/>
      <c r="T22" s="118">
        <v>1</v>
      </c>
      <c r="U22" s="118" t="s">
        <v>133</v>
      </c>
      <c r="V22" s="118">
        <v>39</v>
      </c>
      <c r="W22" s="118">
        <v>10</v>
      </c>
      <c r="X22" s="118">
        <v>7</v>
      </c>
      <c r="Y22" s="118">
        <v>2</v>
      </c>
      <c r="Z22" s="118">
        <v>0</v>
      </c>
      <c r="AB22">
        <f t="shared" si="14"/>
        <v>11</v>
      </c>
      <c r="AC22">
        <f t="shared" si="15"/>
        <v>6</v>
      </c>
      <c r="AD22" t="str">
        <f t="shared" si="16"/>
        <v>Blair</v>
      </c>
      <c r="AE22" t="str">
        <f t="shared" si="0"/>
        <v>Blair</v>
      </c>
      <c r="AF22" t="e">
        <f t="shared" si="1"/>
        <v>#N/A</v>
      </c>
      <c r="AG22" t="e">
        <f t="shared" si="2"/>
        <v>#N/A</v>
      </c>
      <c r="AH22" t="e">
        <f t="shared" si="3"/>
        <v>#N/A</v>
      </c>
      <c r="AJ22" t="e">
        <f t="shared" si="4"/>
        <v>#N/A</v>
      </c>
      <c r="AK22" t="e">
        <f t="shared" si="5"/>
        <v>#N/A</v>
      </c>
      <c r="AL22" t="e">
        <f t="shared" si="6"/>
        <v>#N/A</v>
      </c>
      <c r="AN22" t="e">
        <f t="shared" si="7"/>
        <v>#N/A</v>
      </c>
      <c r="AO22" t="e">
        <f t="shared" si="8"/>
        <v>#N/A</v>
      </c>
      <c r="AP22" t="e">
        <f t="shared" si="9"/>
        <v>#N/A</v>
      </c>
      <c r="AR22" t="e">
        <f t="shared" si="10"/>
        <v>#N/A</v>
      </c>
      <c r="AS22" t="e">
        <f t="shared" si="11"/>
        <v>#N/A</v>
      </c>
      <c r="AT22" t="e">
        <f t="shared" si="12"/>
        <v>#N/A</v>
      </c>
      <c r="AV22" s="121" t="e">
        <f t="shared" si="17"/>
        <v>#N/A</v>
      </c>
      <c r="AW22" s="121" t="e">
        <f t="shared" si="18"/>
        <v>#N/A</v>
      </c>
      <c r="AX22" s="121" t="e">
        <f t="shared" si="19"/>
        <v>#N/A</v>
      </c>
      <c r="AY22" s="121" t="s">
        <v>33</v>
      </c>
      <c r="AZ22" s="121" t="e">
        <f t="shared" si="20"/>
        <v>#N/A</v>
      </c>
      <c r="BA22" s="121" t="e">
        <f t="shared" si="21"/>
        <v>#N/A</v>
      </c>
      <c r="BB22" s="121" t="e">
        <f t="shared" si="22"/>
        <v>#N/A</v>
      </c>
      <c r="BC22" s="121" t="s">
        <v>33</v>
      </c>
      <c r="BD22" s="121" t="e">
        <f t="shared" si="23"/>
        <v>#N/A</v>
      </c>
      <c r="BE22" s="121" t="e">
        <f t="shared" si="24"/>
        <v>#N/A</v>
      </c>
      <c r="BF22" s="121" t="e">
        <f t="shared" si="25"/>
        <v>#N/A</v>
      </c>
      <c r="BG22" s="121" t="s">
        <v>33</v>
      </c>
      <c r="BH22" s="121" t="e">
        <f t="shared" si="26"/>
        <v>#N/A</v>
      </c>
      <c r="BI22" s="121" t="e">
        <f t="shared" si="27"/>
        <v>#N/A</v>
      </c>
      <c r="BJ22" s="121" t="e">
        <f t="shared" si="28"/>
        <v>#N/A</v>
      </c>
      <c r="BK22" s="121"/>
      <c r="BL22" t="e">
        <f t="shared" si="29"/>
        <v>#N/A</v>
      </c>
    </row>
    <row r="23" spans="1:64" ht="15" thickBot="1">
      <c r="A23" s="118">
        <v>18</v>
      </c>
      <c r="B23" s="118" t="s">
        <v>72</v>
      </c>
      <c r="C23" s="119" t="s">
        <v>67</v>
      </c>
      <c r="D23" s="120" t="s">
        <v>80</v>
      </c>
      <c r="E23" s="118" t="s">
        <v>134</v>
      </c>
      <c r="F23" s="118">
        <v>6</v>
      </c>
      <c r="G23" s="118">
        <v>1</v>
      </c>
      <c r="H23" s="118">
        <v>0</v>
      </c>
      <c r="I23" s="118">
        <v>0</v>
      </c>
      <c r="J23" s="118">
        <v>0</v>
      </c>
      <c r="K23" s="118"/>
      <c r="L23" s="118">
        <v>0</v>
      </c>
      <c r="M23" s="118">
        <v>0</v>
      </c>
      <c r="N23" s="118">
        <v>0</v>
      </c>
      <c r="O23" s="118"/>
      <c r="P23" s="118">
        <v>0</v>
      </c>
      <c r="Q23" s="118">
        <v>0</v>
      </c>
      <c r="R23" s="118">
        <v>0</v>
      </c>
      <c r="S23" s="118"/>
      <c r="T23" s="118">
        <v>0</v>
      </c>
      <c r="U23" s="118" t="s">
        <v>134</v>
      </c>
      <c r="V23" s="118">
        <v>6</v>
      </c>
      <c r="W23" s="118">
        <v>1</v>
      </c>
      <c r="X23" s="118">
        <v>0</v>
      </c>
      <c r="Y23" s="118">
        <v>2</v>
      </c>
      <c r="Z23" s="118">
        <v>0</v>
      </c>
      <c r="AB23">
        <f t="shared" si="14"/>
        <v>9</v>
      </c>
      <c r="AC23">
        <f t="shared" si="15"/>
        <v>4</v>
      </c>
      <c r="AD23" t="str">
        <f t="shared" si="16"/>
        <v>Platt</v>
      </c>
      <c r="AE23" t="str">
        <f t="shared" si="0"/>
        <v>Platt</v>
      </c>
      <c r="AF23" t="e">
        <f t="shared" si="1"/>
        <v>#N/A</v>
      </c>
      <c r="AG23" t="e">
        <f t="shared" si="2"/>
        <v>#N/A</v>
      </c>
      <c r="AH23" t="e">
        <f t="shared" si="3"/>
        <v>#N/A</v>
      </c>
      <c r="AJ23" t="e">
        <f t="shared" si="4"/>
        <v>#N/A</v>
      </c>
      <c r="AK23" t="e">
        <f t="shared" si="5"/>
        <v>#N/A</v>
      </c>
      <c r="AL23" t="e">
        <f t="shared" si="6"/>
        <v>#N/A</v>
      </c>
      <c r="AN23" t="e">
        <f t="shared" si="7"/>
        <v>#N/A</v>
      </c>
      <c r="AO23" t="e">
        <f t="shared" si="8"/>
        <v>#N/A</v>
      </c>
      <c r="AP23" t="e">
        <f t="shared" si="9"/>
        <v>#N/A</v>
      </c>
      <c r="AR23" t="e">
        <f t="shared" si="10"/>
        <v>#N/A</v>
      </c>
      <c r="AS23" t="e">
        <f t="shared" si="11"/>
        <v>#N/A</v>
      </c>
      <c r="AT23" t="e">
        <f t="shared" si="12"/>
        <v>#N/A</v>
      </c>
      <c r="AV23" s="121" t="e">
        <f t="shared" si="17"/>
        <v>#N/A</v>
      </c>
      <c r="AW23" s="121" t="e">
        <f t="shared" si="18"/>
        <v>#N/A</v>
      </c>
      <c r="AX23" s="121" t="e">
        <f t="shared" si="19"/>
        <v>#N/A</v>
      </c>
      <c r="AY23" s="121" t="s">
        <v>33</v>
      </c>
      <c r="AZ23" s="121" t="e">
        <f t="shared" si="20"/>
        <v>#N/A</v>
      </c>
      <c r="BA23" s="121" t="e">
        <f t="shared" si="21"/>
        <v>#N/A</v>
      </c>
      <c r="BB23" s="121" t="e">
        <f t="shared" si="22"/>
        <v>#N/A</v>
      </c>
      <c r="BC23" s="121" t="s">
        <v>33</v>
      </c>
      <c r="BD23" s="121" t="e">
        <f t="shared" si="23"/>
        <v>#N/A</v>
      </c>
      <c r="BE23" s="121" t="e">
        <f t="shared" si="24"/>
        <v>#N/A</v>
      </c>
      <c r="BF23" s="121" t="e">
        <f t="shared" si="25"/>
        <v>#N/A</v>
      </c>
      <c r="BG23" s="121" t="s">
        <v>33</v>
      </c>
      <c r="BH23" s="121" t="e">
        <f t="shared" si="26"/>
        <v>#N/A</v>
      </c>
      <c r="BI23" s="121" t="e">
        <f t="shared" si="27"/>
        <v>#N/A</v>
      </c>
      <c r="BJ23" s="121" t="e">
        <f t="shared" si="28"/>
        <v>#N/A</v>
      </c>
      <c r="BK23" s="121"/>
      <c r="BL23" t="e">
        <f t="shared" si="29"/>
        <v>#N/A</v>
      </c>
    </row>
    <row r="24" spans="1:64" ht="15" thickBot="1">
      <c r="A24" s="118">
        <v>19</v>
      </c>
      <c r="B24" s="118" t="s">
        <v>72</v>
      </c>
      <c r="C24" s="119" t="s">
        <v>67</v>
      </c>
      <c r="D24" s="120" t="s">
        <v>135</v>
      </c>
      <c r="E24" s="118" t="s">
        <v>136</v>
      </c>
      <c r="F24" s="118">
        <v>12</v>
      </c>
      <c r="G24" s="118">
        <v>1</v>
      </c>
      <c r="H24" s="118">
        <v>3</v>
      </c>
      <c r="I24" s="118">
        <v>0</v>
      </c>
      <c r="J24" s="118">
        <v>0</v>
      </c>
      <c r="K24" s="118"/>
      <c r="L24" s="118">
        <v>0</v>
      </c>
      <c r="M24" s="118" t="s">
        <v>74</v>
      </c>
      <c r="N24" s="118">
        <v>0</v>
      </c>
      <c r="O24" s="118">
        <v>1</v>
      </c>
      <c r="P24" s="118">
        <v>0</v>
      </c>
      <c r="Q24" s="118">
        <v>0</v>
      </c>
      <c r="R24" s="118">
        <v>0</v>
      </c>
      <c r="S24" s="118"/>
      <c r="T24" s="118">
        <v>0</v>
      </c>
      <c r="U24" s="118" t="s">
        <v>137</v>
      </c>
      <c r="V24" s="118">
        <v>12</v>
      </c>
      <c r="W24" s="118">
        <v>2</v>
      </c>
      <c r="X24" s="118">
        <v>3</v>
      </c>
      <c r="Y24" s="118">
        <v>2</v>
      </c>
      <c r="Z24" s="118">
        <v>0</v>
      </c>
      <c r="AB24">
        <f t="shared" si="14"/>
        <v>13</v>
      </c>
      <c r="AC24">
        <f t="shared" si="15"/>
        <v>8</v>
      </c>
      <c r="AD24" t="str">
        <f t="shared" si="16"/>
        <v>Potts</v>
      </c>
      <c r="AE24" t="str">
        <f t="shared" si="0"/>
        <v>Potts</v>
      </c>
      <c r="AF24" t="e">
        <f t="shared" si="1"/>
        <v>#N/A</v>
      </c>
      <c r="AG24" t="e">
        <f t="shared" si="2"/>
        <v>#N/A</v>
      </c>
      <c r="AH24" t="e">
        <f t="shared" si="3"/>
        <v>#N/A</v>
      </c>
      <c r="AJ24" t="e">
        <f t="shared" si="4"/>
        <v>#N/A</v>
      </c>
      <c r="AK24" t="e">
        <f t="shared" si="5"/>
        <v>#N/A</v>
      </c>
      <c r="AL24" t="e">
        <f t="shared" si="6"/>
        <v>#N/A</v>
      </c>
      <c r="AN24" t="e">
        <f t="shared" si="7"/>
        <v>#N/A</v>
      </c>
      <c r="AO24" t="e">
        <f t="shared" si="8"/>
        <v>#N/A</v>
      </c>
      <c r="AP24" t="e">
        <f t="shared" si="9"/>
        <v>#N/A</v>
      </c>
      <c r="AR24" t="e">
        <f t="shared" si="10"/>
        <v>#N/A</v>
      </c>
      <c r="AS24" t="e">
        <f t="shared" si="11"/>
        <v>#N/A</v>
      </c>
      <c r="AT24" t="e">
        <f t="shared" si="12"/>
        <v>#N/A</v>
      </c>
      <c r="AV24" s="121" t="e">
        <f t="shared" si="17"/>
        <v>#N/A</v>
      </c>
      <c r="AW24" s="121" t="e">
        <f t="shared" si="18"/>
        <v>#N/A</v>
      </c>
      <c r="AX24" s="121" t="e">
        <f t="shared" si="19"/>
        <v>#N/A</v>
      </c>
      <c r="AY24" s="121" t="s">
        <v>33</v>
      </c>
      <c r="AZ24" s="121" t="e">
        <f t="shared" si="20"/>
        <v>#N/A</v>
      </c>
      <c r="BA24" s="121" t="e">
        <f t="shared" si="21"/>
        <v>#N/A</v>
      </c>
      <c r="BB24" s="121" t="e">
        <f t="shared" si="22"/>
        <v>#N/A</v>
      </c>
      <c r="BC24" s="121" t="s">
        <v>33</v>
      </c>
      <c r="BD24" s="121" t="e">
        <f t="shared" si="23"/>
        <v>#N/A</v>
      </c>
      <c r="BE24" s="121" t="e">
        <f t="shared" si="24"/>
        <v>#N/A</v>
      </c>
      <c r="BF24" s="121" t="e">
        <f t="shared" si="25"/>
        <v>#N/A</v>
      </c>
      <c r="BG24" s="121" t="s">
        <v>33</v>
      </c>
      <c r="BH24" s="121" t="e">
        <f t="shared" si="26"/>
        <v>#N/A</v>
      </c>
      <c r="BI24" s="121" t="e">
        <f t="shared" si="27"/>
        <v>#N/A</v>
      </c>
      <c r="BJ24" s="121" t="e">
        <f t="shared" si="28"/>
        <v>#N/A</v>
      </c>
      <c r="BK24" s="121"/>
      <c r="BL24" t="e">
        <f t="shared" si="29"/>
        <v>#N/A</v>
      </c>
    </row>
    <row r="25" spans="1:64" ht="15" thickBot="1">
      <c r="A25" s="118">
        <v>20</v>
      </c>
      <c r="B25" s="118" t="s">
        <v>72</v>
      </c>
      <c r="C25" s="119" t="s">
        <v>67</v>
      </c>
      <c r="D25" s="120" t="s">
        <v>138</v>
      </c>
      <c r="E25" s="118" t="s">
        <v>139</v>
      </c>
      <c r="F25" s="118">
        <v>5</v>
      </c>
      <c r="G25" s="118">
        <v>14</v>
      </c>
      <c r="H25" s="118">
        <v>0</v>
      </c>
      <c r="I25" s="118">
        <v>0</v>
      </c>
      <c r="J25" s="118">
        <v>0</v>
      </c>
      <c r="K25" s="118"/>
      <c r="L25" s="118">
        <v>0</v>
      </c>
      <c r="M25" s="118" t="s">
        <v>74</v>
      </c>
      <c r="N25" s="118">
        <v>0</v>
      </c>
      <c r="O25" s="118">
        <v>1</v>
      </c>
      <c r="P25" s="118">
        <v>0</v>
      </c>
      <c r="Q25" s="118" t="s">
        <v>76</v>
      </c>
      <c r="R25" s="118">
        <v>1</v>
      </c>
      <c r="S25" s="118">
        <v>1</v>
      </c>
      <c r="T25" s="118">
        <v>0</v>
      </c>
      <c r="U25" s="118" t="s">
        <v>140</v>
      </c>
      <c r="V25" s="118">
        <v>6</v>
      </c>
      <c r="W25" s="118">
        <v>16</v>
      </c>
      <c r="X25" s="118">
        <v>0</v>
      </c>
      <c r="Y25" s="118">
        <v>3</v>
      </c>
      <c r="Z25" s="118">
        <v>0</v>
      </c>
      <c r="AB25">
        <f t="shared" si="14"/>
        <v>13</v>
      </c>
      <c r="AC25">
        <f t="shared" si="15"/>
        <v>4</v>
      </c>
      <c r="AD25" t="str">
        <f t="shared" si="16"/>
        <v>Challinor</v>
      </c>
      <c r="AE25" t="str">
        <f t="shared" si="0"/>
        <v>Challinor</v>
      </c>
      <c r="AF25" t="e">
        <f t="shared" si="1"/>
        <v>#N/A</v>
      </c>
      <c r="AG25" t="e">
        <f t="shared" si="2"/>
        <v>#N/A</v>
      </c>
      <c r="AH25" t="e">
        <f t="shared" si="3"/>
        <v>#N/A</v>
      </c>
      <c r="AJ25" t="e">
        <f t="shared" si="4"/>
        <v>#N/A</v>
      </c>
      <c r="AK25" t="e">
        <f t="shared" si="5"/>
        <v>#N/A</v>
      </c>
      <c r="AL25" t="e">
        <f t="shared" si="6"/>
        <v>#N/A</v>
      </c>
      <c r="AN25" t="e">
        <f t="shared" si="7"/>
        <v>#N/A</v>
      </c>
      <c r="AO25" t="e">
        <f t="shared" si="8"/>
        <v>#N/A</v>
      </c>
      <c r="AP25" t="e">
        <f t="shared" si="9"/>
        <v>#N/A</v>
      </c>
      <c r="AR25" t="e">
        <f t="shared" si="10"/>
        <v>#N/A</v>
      </c>
      <c r="AS25" t="e">
        <f t="shared" si="11"/>
        <v>#N/A</v>
      </c>
      <c r="AT25" t="e">
        <f t="shared" si="12"/>
        <v>#N/A</v>
      </c>
      <c r="AV25" s="121" t="e">
        <f t="shared" si="17"/>
        <v>#N/A</v>
      </c>
      <c r="AW25" s="121" t="e">
        <f t="shared" si="18"/>
        <v>#N/A</v>
      </c>
      <c r="AX25" s="121" t="e">
        <f t="shared" si="19"/>
        <v>#N/A</v>
      </c>
      <c r="AY25" s="121" t="s">
        <v>33</v>
      </c>
      <c r="AZ25" s="121" t="e">
        <f t="shared" si="20"/>
        <v>#N/A</v>
      </c>
      <c r="BA25" s="121" t="e">
        <f t="shared" si="21"/>
        <v>#N/A</v>
      </c>
      <c r="BB25" s="121" t="e">
        <f t="shared" si="22"/>
        <v>#N/A</v>
      </c>
      <c r="BC25" s="121" t="s">
        <v>33</v>
      </c>
      <c r="BD25" s="121" t="e">
        <f t="shared" si="23"/>
        <v>#N/A</v>
      </c>
      <c r="BE25" s="121" t="e">
        <f t="shared" si="24"/>
        <v>#N/A</v>
      </c>
      <c r="BF25" s="121" t="e">
        <f t="shared" si="25"/>
        <v>#N/A</v>
      </c>
      <c r="BG25" s="121" t="s">
        <v>33</v>
      </c>
      <c r="BH25" s="121" t="e">
        <f t="shared" si="26"/>
        <v>#N/A</v>
      </c>
      <c r="BI25" s="121" t="e">
        <f t="shared" si="27"/>
        <v>#N/A</v>
      </c>
      <c r="BJ25" s="121" t="e">
        <f t="shared" si="28"/>
        <v>#N/A</v>
      </c>
      <c r="BK25" s="121"/>
      <c r="BL25" t="e">
        <f t="shared" si="29"/>
        <v>#N/A</v>
      </c>
    </row>
    <row r="26" spans="1:64" ht="26.25" thickBot="1">
      <c r="A26" s="118">
        <v>21</v>
      </c>
      <c r="B26" s="118" t="s">
        <v>75</v>
      </c>
      <c r="C26" s="119" t="s">
        <v>67</v>
      </c>
      <c r="D26" s="120" t="s">
        <v>141</v>
      </c>
      <c r="E26" s="118">
        <v>0</v>
      </c>
      <c r="F26" s="118"/>
      <c r="G26" s="118"/>
      <c r="H26" s="118">
        <v>0</v>
      </c>
      <c r="I26" s="118">
        <v>0</v>
      </c>
      <c r="J26" s="118">
        <v>0</v>
      </c>
      <c r="K26" s="118"/>
      <c r="L26" s="118">
        <v>0</v>
      </c>
      <c r="M26" s="118">
        <v>0</v>
      </c>
      <c r="N26" s="118">
        <v>0</v>
      </c>
      <c r="O26" s="118"/>
      <c r="P26" s="118">
        <v>0</v>
      </c>
      <c r="Q26" s="118">
        <v>0</v>
      </c>
      <c r="R26" s="118">
        <v>0</v>
      </c>
      <c r="S26" s="118"/>
      <c r="T26" s="118">
        <v>0</v>
      </c>
      <c r="U26" s="118">
        <v>0</v>
      </c>
      <c r="V26" s="118">
        <v>0</v>
      </c>
      <c r="W26" s="118"/>
      <c r="X26" s="118">
        <v>0</v>
      </c>
      <c r="Y26" s="118">
        <v>0</v>
      </c>
      <c r="Z26" s="118">
        <v>0</v>
      </c>
      <c r="AB26">
        <f t="shared" si="14"/>
        <v>14</v>
      </c>
      <c r="AC26">
        <f t="shared" si="15"/>
        <v>5</v>
      </c>
      <c r="AD26" t="str">
        <f t="shared" si="16"/>
        <v>Henderson</v>
      </c>
      <c r="AE26" t="str">
        <f t="shared" si="0"/>
        <v>Henderson</v>
      </c>
      <c r="AF26">
        <f t="shared" si="1"/>
        <v>0</v>
      </c>
      <c r="AG26">
        <f t="shared" si="2"/>
        <v>0</v>
      </c>
      <c r="AH26">
        <f t="shared" si="3"/>
        <v>0</v>
      </c>
      <c r="AJ26">
        <f t="shared" si="4"/>
        <v>0</v>
      </c>
      <c r="AK26">
        <f t="shared" si="5"/>
        <v>0</v>
      </c>
      <c r="AL26">
        <f t="shared" si="6"/>
        <v>0</v>
      </c>
      <c r="AN26">
        <f t="shared" si="7"/>
        <v>0</v>
      </c>
      <c r="AO26">
        <f t="shared" si="8"/>
        <v>0</v>
      </c>
      <c r="AP26">
        <f t="shared" si="9"/>
        <v>0</v>
      </c>
      <c r="AR26">
        <f t="shared" si="10"/>
        <v>0</v>
      </c>
      <c r="AS26">
        <f t="shared" si="11"/>
        <v>0</v>
      </c>
      <c r="AT26">
        <f t="shared" si="12"/>
        <v>0</v>
      </c>
      <c r="AV26" s="121">
        <f t="shared" si="17"/>
        <v>0</v>
      </c>
      <c r="AW26" s="121">
        <f t="shared" si="18"/>
        <v>0</v>
      </c>
      <c r="AX26" s="121">
        <f t="shared" si="19"/>
        <v>0</v>
      </c>
      <c r="AY26" s="121" t="s">
        <v>33</v>
      </c>
      <c r="AZ26" s="121">
        <f t="shared" si="20"/>
        <v>0</v>
      </c>
      <c r="BA26" s="121">
        <f t="shared" si="21"/>
        <v>0</v>
      </c>
      <c r="BB26" s="121">
        <f t="shared" si="22"/>
        <v>0</v>
      </c>
      <c r="BC26" s="121" t="s">
        <v>33</v>
      </c>
      <c r="BD26" s="121">
        <f t="shared" si="23"/>
        <v>0</v>
      </c>
      <c r="BE26" s="121">
        <f t="shared" si="24"/>
        <v>0</v>
      </c>
      <c r="BF26" s="121">
        <f t="shared" si="25"/>
        <v>0</v>
      </c>
      <c r="BG26" s="121" t="s">
        <v>33</v>
      </c>
      <c r="BH26" s="121">
        <f t="shared" si="26"/>
        <v>0</v>
      </c>
      <c r="BI26" s="121">
        <f t="shared" si="27"/>
        <v>0</v>
      </c>
      <c r="BJ26" s="121">
        <f t="shared" si="28"/>
        <v>0</v>
      </c>
      <c r="BK26" s="121"/>
      <c r="BL26">
        <f t="shared" si="29"/>
        <v>0</v>
      </c>
    </row>
    <row r="27" spans="1:64" ht="15" thickBot="1">
      <c r="A27" s="118">
        <v>21</v>
      </c>
      <c r="B27" s="118" t="s">
        <v>75</v>
      </c>
      <c r="C27" s="119" t="s">
        <v>67</v>
      </c>
      <c r="D27" s="120" t="s">
        <v>142</v>
      </c>
      <c r="E27" s="118" t="s">
        <v>106</v>
      </c>
      <c r="F27" s="118"/>
      <c r="G27" s="118">
        <v>2</v>
      </c>
      <c r="H27" s="118">
        <v>0</v>
      </c>
      <c r="I27" s="118">
        <v>0</v>
      </c>
      <c r="J27" s="118">
        <v>0</v>
      </c>
      <c r="K27" s="118"/>
      <c r="L27" s="118">
        <v>0</v>
      </c>
      <c r="M27" s="118">
        <v>0</v>
      </c>
      <c r="N27" s="118">
        <v>0</v>
      </c>
      <c r="O27" s="118"/>
      <c r="P27" s="118">
        <v>0</v>
      </c>
      <c r="Q27" s="118">
        <v>0</v>
      </c>
      <c r="R27" s="118">
        <v>0</v>
      </c>
      <c r="S27" s="118"/>
      <c r="T27" s="118">
        <v>0</v>
      </c>
      <c r="U27" s="118" t="s">
        <v>106</v>
      </c>
      <c r="V27" s="118">
        <v>0</v>
      </c>
      <c r="W27" s="118">
        <v>2</v>
      </c>
      <c r="X27" s="118">
        <v>0</v>
      </c>
      <c r="Y27" s="118">
        <v>0</v>
      </c>
      <c r="Z27" s="118">
        <v>0</v>
      </c>
      <c r="AB27">
        <f t="shared" si="14"/>
        <v>11</v>
      </c>
      <c r="AC27">
        <f t="shared" si="15"/>
        <v>4</v>
      </c>
      <c r="AD27" t="str">
        <f t="shared" si="16"/>
        <v>Everson</v>
      </c>
      <c r="AE27" t="str">
        <f t="shared" si="0"/>
        <v>Everson</v>
      </c>
      <c r="AF27" t="e">
        <f t="shared" si="1"/>
        <v>#N/A</v>
      </c>
      <c r="AG27" t="e">
        <f t="shared" si="2"/>
        <v>#N/A</v>
      </c>
      <c r="AH27" t="e">
        <f t="shared" si="3"/>
        <v>#N/A</v>
      </c>
      <c r="AJ27" t="e">
        <f t="shared" si="4"/>
        <v>#N/A</v>
      </c>
      <c r="AK27" t="e">
        <f t="shared" si="5"/>
        <v>#N/A</v>
      </c>
      <c r="AL27" t="e">
        <f t="shared" si="6"/>
        <v>#N/A</v>
      </c>
      <c r="AN27" t="e">
        <f t="shared" si="7"/>
        <v>#N/A</v>
      </c>
      <c r="AO27" t="e">
        <f t="shared" si="8"/>
        <v>#N/A</v>
      </c>
      <c r="AP27" t="e">
        <f t="shared" si="9"/>
        <v>#N/A</v>
      </c>
      <c r="AR27" t="e">
        <f t="shared" si="10"/>
        <v>#N/A</v>
      </c>
      <c r="AS27" t="e">
        <f t="shared" si="11"/>
        <v>#N/A</v>
      </c>
      <c r="AT27" t="e">
        <f t="shared" si="12"/>
        <v>#N/A</v>
      </c>
      <c r="AV27" s="121" t="e">
        <f t="shared" si="17"/>
        <v>#N/A</v>
      </c>
      <c r="AW27" s="121" t="e">
        <f t="shared" si="18"/>
        <v>#N/A</v>
      </c>
      <c r="AX27" s="121" t="e">
        <f t="shared" si="19"/>
        <v>#N/A</v>
      </c>
      <c r="AY27" s="121" t="s">
        <v>33</v>
      </c>
      <c r="AZ27" s="121" t="e">
        <f t="shared" si="20"/>
        <v>#N/A</v>
      </c>
      <c r="BA27" s="121" t="e">
        <f t="shared" si="21"/>
        <v>#N/A</v>
      </c>
      <c r="BB27" s="121" t="e">
        <f t="shared" si="22"/>
        <v>#N/A</v>
      </c>
      <c r="BC27" s="121" t="s">
        <v>33</v>
      </c>
      <c r="BD27" s="121" t="e">
        <f t="shared" si="23"/>
        <v>#N/A</v>
      </c>
      <c r="BE27" s="121" t="e">
        <f t="shared" si="24"/>
        <v>#N/A</v>
      </c>
      <c r="BF27" s="121" t="e">
        <f t="shared" si="25"/>
        <v>#N/A</v>
      </c>
      <c r="BG27" s="121" t="s">
        <v>33</v>
      </c>
      <c r="BH27" s="121" t="e">
        <f t="shared" si="26"/>
        <v>#N/A</v>
      </c>
      <c r="BI27" s="121" t="e">
        <f t="shared" si="27"/>
        <v>#N/A</v>
      </c>
      <c r="BJ27" s="121" t="e">
        <f t="shared" si="28"/>
        <v>#N/A</v>
      </c>
      <c r="BK27" s="121"/>
      <c r="BL27" t="e">
        <f t="shared" si="29"/>
        <v>#N/A</v>
      </c>
    </row>
    <row r="28" spans="1:64" ht="15" thickBot="1">
      <c r="A28" s="118">
        <v>22</v>
      </c>
      <c r="B28" s="118" t="s">
        <v>66</v>
      </c>
      <c r="C28" s="119" t="s">
        <v>67</v>
      </c>
      <c r="D28" s="120" t="s">
        <v>171</v>
      </c>
      <c r="E28" s="118">
        <v>10</v>
      </c>
      <c r="F28" s="118">
        <v>10</v>
      </c>
      <c r="G28" s="118">
        <v>0</v>
      </c>
      <c r="H28" s="118">
        <v>0</v>
      </c>
      <c r="I28" s="118">
        <v>2</v>
      </c>
      <c r="J28" s="118">
        <v>2</v>
      </c>
      <c r="K28" s="118"/>
      <c r="L28" s="118">
        <v>0</v>
      </c>
      <c r="M28" s="118">
        <v>0</v>
      </c>
      <c r="N28" s="118">
        <v>0</v>
      </c>
      <c r="O28" s="118"/>
      <c r="P28" s="118">
        <v>0</v>
      </c>
      <c r="Q28" s="118" t="s">
        <v>76</v>
      </c>
      <c r="R28" s="118">
        <v>1</v>
      </c>
      <c r="S28" s="118">
        <v>1</v>
      </c>
      <c r="T28" s="118">
        <v>0</v>
      </c>
      <c r="U28" s="118" t="s">
        <v>144</v>
      </c>
      <c r="V28" s="118">
        <v>13</v>
      </c>
      <c r="W28" s="118">
        <v>1</v>
      </c>
      <c r="X28" s="118">
        <v>0</v>
      </c>
      <c r="Y28" s="118">
        <v>1</v>
      </c>
      <c r="Z28" s="118">
        <v>0</v>
      </c>
      <c r="AB28">
        <f t="shared" si="14"/>
        <v>15</v>
      </c>
      <c r="AC28">
        <f t="shared" si="15"/>
        <v>7</v>
      </c>
      <c r="AD28" t="str">
        <f t="shared" si="16"/>
        <v>Carlisle</v>
      </c>
      <c r="AE28" t="str">
        <f t="shared" si="0"/>
        <v>Carlisle</v>
      </c>
      <c r="AF28" t="e">
        <f t="shared" si="1"/>
        <v>#N/A</v>
      </c>
      <c r="AG28" t="e">
        <f t="shared" si="2"/>
        <v>#N/A</v>
      </c>
      <c r="AH28" t="e">
        <f t="shared" si="3"/>
        <v>#N/A</v>
      </c>
      <c r="AJ28" t="e">
        <f t="shared" si="4"/>
        <v>#N/A</v>
      </c>
      <c r="AK28" t="e">
        <f t="shared" si="5"/>
        <v>#N/A</v>
      </c>
      <c r="AL28" t="e">
        <f t="shared" si="6"/>
        <v>#N/A</v>
      </c>
      <c r="AN28" t="e">
        <f t="shared" si="7"/>
        <v>#N/A</v>
      </c>
      <c r="AO28" t="e">
        <f t="shared" si="8"/>
        <v>#N/A</v>
      </c>
      <c r="AP28" t="e">
        <f t="shared" si="9"/>
        <v>#N/A</v>
      </c>
      <c r="AR28" t="e">
        <f t="shared" si="10"/>
        <v>#N/A</v>
      </c>
      <c r="AS28" t="e">
        <f t="shared" si="11"/>
        <v>#N/A</v>
      </c>
      <c r="AT28" t="e">
        <f t="shared" si="12"/>
        <v>#N/A</v>
      </c>
      <c r="AV28" s="121" t="e">
        <f t="shared" si="17"/>
        <v>#N/A</v>
      </c>
      <c r="AW28" s="121" t="e">
        <f t="shared" si="18"/>
        <v>#N/A</v>
      </c>
      <c r="AX28" s="121" t="e">
        <f t="shared" si="19"/>
        <v>#N/A</v>
      </c>
      <c r="AY28" s="121" t="s">
        <v>33</v>
      </c>
      <c r="AZ28" s="121" t="e">
        <f t="shared" si="20"/>
        <v>#N/A</v>
      </c>
      <c r="BA28" s="121" t="e">
        <f t="shared" si="21"/>
        <v>#N/A</v>
      </c>
      <c r="BB28" s="121" t="e">
        <f t="shared" si="22"/>
        <v>#N/A</v>
      </c>
      <c r="BC28" s="121" t="s">
        <v>33</v>
      </c>
      <c r="BD28" s="121" t="e">
        <f t="shared" si="23"/>
        <v>#N/A</v>
      </c>
      <c r="BE28" s="121" t="e">
        <f t="shared" si="24"/>
        <v>#N/A</v>
      </c>
      <c r="BF28" s="121" t="e">
        <f t="shared" si="25"/>
        <v>#N/A</v>
      </c>
      <c r="BG28" s="121" t="s">
        <v>33</v>
      </c>
      <c r="BH28" s="121" t="e">
        <f t="shared" si="26"/>
        <v>#N/A</v>
      </c>
      <c r="BI28" s="121" t="e">
        <f t="shared" si="27"/>
        <v>#N/A</v>
      </c>
      <c r="BJ28" s="121" t="e">
        <f t="shared" si="28"/>
        <v>#N/A</v>
      </c>
      <c r="BK28" s="121"/>
      <c r="BL28" t="e">
        <f t="shared" si="29"/>
        <v>#N/A</v>
      </c>
    </row>
    <row r="29" spans="1:64" ht="15" thickBot="1">
      <c r="A29" s="118">
        <v>22</v>
      </c>
      <c r="B29" s="118" t="s">
        <v>66</v>
      </c>
      <c r="C29" s="119" t="s">
        <v>67</v>
      </c>
      <c r="D29" s="120" t="s">
        <v>177</v>
      </c>
      <c r="E29" s="118">
        <v>18</v>
      </c>
      <c r="F29" s="118">
        <v>18</v>
      </c>
      <c r="G29" s="118"/>
      <c r="H29" s="118">
        <v>0</v>
      </c>
      <c r="I29" s="118">
        <v>0</v>
      </c>
      <c r="J29" s="118">
        <v>0</v>
      </c>
      <c r="K29" s="118"/>
      <c r="L29" s="118">
        <v>0</v>
      </c>
      <c r="M29" s="118">
        <v>0</v>
      </c>
      <c r="N29" s="118">
        <v>0</v>
      </c>
      <c r="O29" s="118"/>
      <c r="P29" s="118">
        <v>0</v>
      </c>
      <c r="Q29" s="118">
        <v>0</v>
      </c>
      <c r="R29" s="118">
        <v>0</v>
      </c>
      <c r="S29" s="118"/>
      <c r="T29" s="118">
        <v>0</v>
      </c>
      <c r="U29" s="118">
        <v>18</v>
      </c>
      <c r="V29" s="118">
        <v>18</v>
      </c>
      <c r="W29" s="118"/>
      <c r="X29" s="118">
        <v>0</v>
      </c>
      <c r="Y29" s="118">
        <v>2</v>
      </c>
      <c r="Z29" s="118">
        <v>0</v>
      </c>
      <c r="AB29">
        <f t="shared" si="14"/>
        <v>14</v>
      </c>
      <c r="AC29">
        <f t="shared" si="15"/>
        <v>5</v>
      </c>
      <c r="AD29" t="str">
        <f t="shared" si="16"/>
        <v>O'Connell</v>
      </c>
      <c r="AE29" t="str">
        <f t="shared" si="0"/>
        <v>O'Connell</v>
      </c>
      <c r="AF29" t="e">
        <f t="shared" si="1"/>
        <v>#N/A</v>
      </c>
      <c r="AG29" t="e">
        <f t="shared" si="2"/>
        <v>#N/A</v>
      </c>
      <c r="AH29" t="e">
        <f t="shared" si="3"/>
        <v>#N/A</v>
      </c>
      <c r="AJ29" t="e">
        <f t="shared" si="4"/>
        <v>#N/A</v>
      </c>
      <c r="AK29" t="e">
        <f t="shared" si="5"/>
        <v>#N/A</v>
      </c>
      <c r="AL29" t="e">
        <f t="shared" si="6"/>
        <v>#N/A</v>
      </c>
      <c r="AN29" t="e">
        <f t="shared" si="7"/>
        <v>#N/A</v>
      </c>
      <c r="AO29" t="e">
        <f t="shared" si="8"/>
        <v>#N/A</v>
      </c>
      <c r="AP29" t="e">
        <f t="shared" si="9"/>
        <v>#N/A</v>
      </c>
      <c r="AR29" t="e">
        <f t="shared" si="10"/>
        <v>#N/A</v>
      </c>
      <c r="AS29" t="e">
        <f t="shared" si="11"/>
        <v>#N/A</v>
      </c>
      <c r="AT29" t="e">
        <f t="shared" si="12"/>
        <v>#N/A</v>
      </c>
      <c r="AV29" s="121" t="e">
        <f t="shared" si="17"/>
        <v>#N/A</v>
      </c>
      <c r="AW29" s="121" t="e">
        <f t="shared" si="18"/>
        <v>#N/A</v>
      </c>
      <c r="AX29" s="121" t="e">
        <f t="shared" si="19"/>
        <v>#N/A</v>
      </c>
      <c r="AY29" s="121" t="s">
        <v>33</v>
      </c>
      <c r="AZ29" s="121" t="e">
        <f t="shared" si="20"/>
        <v>#N/A</v>
      </c>
      <c r="BA29" s="121" t="e">
        <f t="shared" si="21"/>
        <v>#N/A</v>
      </c>
      <c r="BB29" s="121" t="e">
        <f t="shared" si="22"/>
        <v>#N/A</v>
      </c>
      <c r="BC29" s="121" t="s">
        <v>33</v>
      </c>
      <c r="BD29" s="121" t="e">
        <f t="shared" si="23"/>
        <v>#N/A</v>
      </c>
      <c r="BE29" s="121" t="e">
        <f t="shared" si="24"/>
        <v>#N/A</v>
      </c>
      <c r="BF29" s="121" t="e">
        <f t="shared" si="25"/>
        <v>#N/A</v>
      </c>
      <c r="BG29" s="121" t="s">
        <v>33</v>
      </c>
      <c r="BH29" s="121" t="e">
        <f t="shared" si="26"/>
        <v>#N/A</v>
      </c>
      <c r="BI29" s="121" t="e">
        <f t="shared" si="27"/>
        <v>#N/A</v>
      </c>
      <c r="BJ29" s="121" t="e">
        <f t="shared" si="28"/>
        <v>#N/A</v>
      </c>
      <c r="BK29" s="121"/>
      <c r="BL29" t="e">
        <f t="shared" si="29"/>
        <v>#N/A</v>
      </c>
    </row>
    <row r="30" spans="1:64" ht="15" thickBot="1">
      <c r="A30" s="118">
        <v>23</v>
      </c>
      <c r="B30" s="118" t="s">
        <v>66</v>
      </c>
      <c r="C30" s="119" t="s">
        <v>146</v>
      </c>
      <c r="D30" s="120" t="s">
        <v>147</v>
      </c>
      <c r="E30" s="118" t="s">
        <v>144</v>
      </c>
      <c r="F30" s="118">
        <v>13</v>
      </c>
      <c r="G30" s="118">
        <v>1</v>
      </c>
      <c r="H30" s="118">
        <v>0</v>
      </c>
      <c r="I30" s="118">
        <v>0</v>
      </c>
      <c r="J30" s="118">
        <v>0</v>
      </c>
      <c r="K30" s="118"/>
      <c r="L30" s="118">
        <v>0</v>
      </c>
      <c r="M30" s="118">
        <v>1</v>
      </c>
      <c r="N30" s="118">
        <v>1</v>
      </c>
      <c r="O30" s="118"/>
      <c r="P30" s="118">
        <v>0</v>
      </c>
      <c r="Q30" s="118">
        <v>1</v>
      </c>
      <c r="R30" s="118">
        <v>1</v>
      </c>
      <c r="S30" s="118"/>
      <c r="T30" s="118">
        <v>0</v>
      </c>
      <c r="U30" s="118" t="s">
        <v>148</v>
      </c>
      <c r="V30" s="118">
        <v>15</v>
      </c>
      <c r="W30" s="118">
        <v>1</v>
      </c>
      <c r="X30" s="118">
        <v>0</v>
      </c>
      <c r="Y30" s="118">
        <v>1</v>
      </c>
      <c r="Z30" s="118">
        <v>0</v>
      </c>
      <c r="AB30">
        <f t="shared" si="14"/>
        <v>10</v>
      </c>
      <c r="AC30">
        <f t="shared" si="15"/>
        <v>6</v>
      </c>
      <c r="AD30" t="str">
        <f t="shared" si="16"/>
        <v>Doig</v>
      </c>
      <c r="AE30" t="str">
        <f t="shared" si="0"/>
        <v>Doig</v>
      </c>
      <c r="AF30" t="e">
        <f t="shared" si="1"/>
        <v>#N/A</v>
      </c>
      <c r="AG30" t="e">
        <f t="shared" si="2"/>
        <v>#N/A</v>
      </c>
      <c r="AH30" t="e">
        <f t="shared" si="3"/>
        <v>#N/A</v>
      </c>
      <c r="AJ30" t="e">
        <f t="shared" si="4"/>
        <v>#N/A</v>
      </c>
      <c r="AK30" t="e">
        <f t="shared" si="5"/>
        <v>#N/A</v>
      </c>
      <c r="AL30" t="e">
        <f t="shared" si="6"/>
        <v>#N/A</v>
      </c>
      <c r="AN30" t="e">
        <f t="shared" si="7"/>
        <v>#N/A</v>
      </c>
      <c r="AO30" t="e">
        <f t="shared" si="8"/>
        <v>#N/A</v>
      </c>
      <c r="AP30" t="e">
        <f t="shared" si="9"/>
        <v>#N/A</v>
      </c>
      <c r="AR30" t="e">
        <f t="shared" si="10"/>
        <v>#N/A</v>
      </c>
      <c r="AS30" t="e">
        <f t="shared" si="11"/>
        <v>#N/A</v>
      </c>
      <c r="AT30" t="e">
        <f t="shared" si="12"/>
        <v>#N/A</v>
      </c>
      <c r="AV30" s="121" t="e">
        <f t="shared" si="17"/>
        <v>#N/A</v>
      </c>
      <c r="AW30" s="121" t="e">
        <f t="shared" si="18"/>
        <v>#N/A</v>
      </c>
      <c r="AX30" s="121" t="e">
        <f t="shared" si="19"/>
        <v>#N/A</v>
      </c>
      <c r="AY30" s="121" t="s">
        <v>33</v>
      </c>
      <c r="AZ30" s="121" t="e">
        <f t="shared" si="20"/>
        <v>#N/A</v>
      </c>
      <c r="BA30" s="121" t="e">
        <f t="shared" si="21"/>
        <v>#N/A</v>
      </c>
      <c r="BB30" s="121" t="e">
        <f t="shared" si="22"/>
        <v>#N/A</v>
      </c>
      <c r="BC30" s="121" t="s">
        <v>33</v>
      </c>
      <c r="BD30" s="121" t="e">
        <f t="shared" si="23"/>
        <v>#N/A</v>
      </c>
      <c r="BE30" s="121" t="e">
        <f t="shared" si="24"/>
        <v>#N/A</v>
      </c>
      <c r="BF30" s="121" t="e">
        <f t="shared" si="25"/>
        <v>#N/A</v>
      </c>
      <c r="BG30" s="121" t="s">
        <v>33</v>
      </c>
      <c r="BH30" s="121" t="e">
        <f t="shared" si="26"/>
        <v>#N/A</v>
      </c>
      <c r="BI30" s="121" t="e">
        <f t="shared" si="27"/>
        <v>#N/A</v>
      </c>
      <c r="BJ30" s="121" t="e">
        <f t="shared" si="28"/>
        <v>#N/A</v>
      </c>
      <c r="BK30" s="121"/>
      <c r="BL30" t="e">
        <f t="shared" si="29"/>
        <v>#N/A</v>
      </c>
    </row>
    <row r="31" spans="1:64" ht="15" thickBot="1">
      <c r="A31" s="118">
        <v>24</v>
      </c>
      <c r="B31" s="118" t="s">
        <v>62</v>
      </c>
      <c r="C31" s="119" t="s">
        <v>63</v>
      </c>
      <c r="D31" s="120" t="s">
        <v>82</v>
      </c>
      <c r="E31" s="118">
        <v>46</v>
      </c>
      <c r="F31" s="118">
        <v>46</v>
      </c>
      <c r="G31" s="118"/>
      <c r="H31" s="118">
        <v>0</v>
      </c>
      <c r="I31" s="118">
        <v>2</v>
      </c>
      <c r="J31" s="118">
        <v>2</v>
      </c>
      <c r="K31" s="118"/>
      <c r="L31" s="118">
        <v>0</v>
      </c>
      <c r="M31" s="118">
        <v>1</v>
      </c>
      <c r="N31" s="118">
        <v>1</v>
      </c>
      <c r="O31" s="118"/>
      <c r="P31" s="118">
        <v>0</v>
      </c>
      <c r="Q31" s="118">
        <v>2</v>
      </c>
      <c r="R31" s="118">
        <v>2</v>
      </c>
      <c r="S31" s="118"/>
      <c r="T31" s="118">
        <v>0</v>
      </c>
      <c r="U31" s="118">
        <v>51</v>
      </c>
      <c r="V31" s="118">
        <v>51</v>
      </c>
      <c r="W31" s="118"/>
      <c r="X31" s="118">
        <v>0</v>
      </c>
      <c r="Y31" s="118">
        <v>4</v>
      </c>
      <c r="Z31" s="118">
        <v>0</v>
      </c>
      <c r="AB31">
        <f aca="true" t="shared" si="30" ref="AB31:AB42">LEN(D31)</f>
        <v>14</v>
      </c>
      <c r="AC31">
        <f aca="true" t="shared" si="31" ref="AC31:AC42">FIND(" ",D31)</f>
        <v>8</v>
      </c>
      <c r="AD31" t="str">
        <f aca="true" t="shared" si="32" ref="AD31:AD42">RIGHT(D31,AB31-AC31)</f>
        <v>Ingham</v>
      </c>
      <c r="AE31" t="str">
        <f t="shared" si="0"/>
        <v>Ingham</v>
      </c>
      <c r="AF31" t="e">
        <f t="shared" si="1"/>
        <v>#N/A</v>
      </c>
      <c r="AG31" t="e">
        <f t="shared" si="2"/>
        <v>#N/A</v>
      </c>
      <c r="AH31" t="e">
        <f t="shared" si="3"/>
        <v>#N/A</v>
      </c>
      <c r="AJ31" t="e">
        <f t="shared" si="4"/>
        <v>#N/A</v>
      </c>
      <c r="AK31" t="e">
        <f t="shared" si="5"/>
        <v>#N/A</v>
      </c>
      <c r="AL31" t="e">
        <f t="shared" si="6"/>
        <v>#N/A</v>
      </c>
      <c r="AN31" t="e">
        <f t="shared" si="7"/>
        <v>#N/A</v>
      </c>
      <c r="AO31" t="e">
        <f t="shared" si="8"/>
        <v>#N/A</v>
      </c>
      <c r="AP31" t="e">
        <f t="shared" si="9"/>
        <v>#N/A</v>
      </c>
      <c r="AR31" t="e">
        <f t="shared" si="10"/>
        <v>#N/A</v>
      </c>
      <c r="AS31" t="e">
        <f t="shared" si="11"/>
        <v>#N/A</v>
      </c>
      <c r="AT31" t="e">
        <f t="shared" si="12"/>
        <v>#N/A</v>
      </c>
      <c r="AV31" s="121" t="e">
        <f aca="true" t="shared" si="33" ref="AV31:AV42">IF(F31=AF31,0,1)</f>
        <v>#N/A</v>
      </c>
      <c r="AW31" s="121" t="e">
        <f aca="true" t="shared" si="34" ref="AW31:AW42">IF(G31=AG31,0,1)</f>
        <v>#N/A</v>
      </c>
      <c r="AX31" s="121" t="e">
        <f aca="true" t="shared" si="35" ref="AX31:AX42">IF(H31=AH31,0,1)</f>
        <v>#N/A</v>
      </c>
      <c r="AY31" s="121" t="s">
        <v>33</v>
      </c>
      <c r="AZ31" s="121" t="e">
        <f aca="true" t="shared" si="36" ref="AZ31:AZ42">IF(J31=AJ31,0,1)</f>
        <v>#N/A</v>
      </c>
      <c r="BA31" s="121" t="e">
        <f aca="true" t="shared" si="37" ref="BA31:BA42">IF(K31=AK31,0,1)</f>
        <v>#N/A</v>
      </c>
      <c r="BB31" s="121" t="e">
        <f aca="true" t="shared" si="38" ref="BB31:BB42">IF(L31=AL31,0,1)</f>
        <v>#N/A</v>
      </c>
      <c r="BC31" s="121" t="s">
        <v>33</v>
      </c>
      <c r="BD31" s="121" t="e">
        <f aca="true" t="shared" si="39" ref="BD31:BD42">IF(N31=AN31,0,1)</f>
        <v>#N/A</v>
      </c>
      <c r="BE31" s="121" t="e">
        <f aca="true" t="shared" si="40" ref="BE31:BE42">IF(O31=AO31,0,1)</f>
        <v>#N/A</v>
      </c>
      <c r="BF31" s="121" t="e">
        <f aca="true" t="shared" si="41" ref="BF31:BF42">IF(P31=AP31,0,1)</f>
        <v>#N/A</v>
      </c>
      <c r="BG31" s="121" t="s">
        <v>33</v>
      </c>
      <c r="BH31" s="121" t="e">
        <f aca="true" t="shared" si="42" ref="BH31:BH42">IF(R31=AR31,0,1)</f>
        <v>#N/A</v>
      </c>
      <c r="BI31" s="121" t="e">
        <f aca="true" t="shared" si="43" ref="BI31:BI42">IF(S31=AS31,0,1)</f>
        <v>#N/A</v>
      </c>
      <c r="BJ31" s="121" t="e">
        <f aca="true" t="shared" si="44" ref="BJ31:BJ42">IF(T31=AT31,0,1)</f>
        <v>#N/A</v>
      </c>
      <c r="BK31" s="121"/>
      <c r="BL31" t="e">
        <f aca="true" t="shared" si="45" ref="BL31:BL42">SUM(AV31:BJ31)</f>
        <v>#N/A</v>
      </c>
    </row>
    <row r="32" spans="1:64" ht="26.25" thickBot="1">
      <c r="A32" s="118">
        <v>25</v>
      </c>
      <c r="B32" s="118" t="s">
        <v>75</v>
      </c>
      <c r="C32" s="119" t="s">
        <v>67</v>
      </c>
      <c r="D32" s="120" t="s">
        <v>172</v>
      </c>
      <c r="E32" s="118" t="s">
        <v>78</v>
      </c>
      <c r="F32" s="118">
        <v>5</v>
      </c>
      <c r="G32" s="118">
        <v>3</v>
      </c>
      <c r="H32" s="118">
        <v>0</v>
      </c>
      <c r="I32" s="118">
        <v>0</v>
      </c>
      <c r="J32" s="118">
        <v>0</v>
      </c>
      <c r="K32" s="118"/>
      <c r="L32" s="118">
        <v>0</v>
      </c>
      <c r="M32" s="118">
        <v>0</v>
      </c>
      <c r="N32" s="118">
        <v>0</v>
      </c>
      <c r="O32" s="118"/>
      <c r="P32" s="118">
        <v>0</v>
      </c>
      <c r="Q32" s="118">
        <v>0</v>
      </c>
      <c r="R32" s="118">
        <v>0</v>
      </c>
      <c r="S32" s="118"/>
      <c r="T32" s="118">
        <v>0</v>
      </c>
      <c r="U32" s="118" t="s">
        <v>78</v>
      </c>
      <c r="V32" s="118">
        <v>5</v>
      </c>
      <c r="W32" s="118">
        <v>3</v>
      </c>
      <c r="X32" s="118">
        <v>0</v>
      </c>
      <c r="Y32" s="118">
        <v>0</v>
      </c>
      <c r="Z32" s="118">
        <v>0</v>
      </c>
      <c r="AB32">
        <f t="shared" si="30"/>
        <v>15</v>
      </c>
      <c r="AC32">
        <f t="shared" si="31"/>
        <v>8</v>
      </c>
      <c r="AD32" t="str">
        <f t="shared" si="32"/>
        <v>Rankine</v>
      </c>
      <c r="AE32" t="str">
        <f t="shared" si="0"/>
        <v>Rankine</v>
      </c>
      <c r="AF32" t="e">
        <f t="shared" si="1"/>
        <v>#N/A</v>
      </c>
      <c r="AG32" t="e">
        <f t="shared" si="2"/>
        <v>#N/A</v>
      </c>
      <c r="AH32" t="e">
        <f t="shared" si="3"/>
        <v>#N/A</v>
      </c>
      <c r="AJ32" t="e">
        <f t="shared" si="4"/>
        <v>#N/A</v>
      </c>
      <c r="AK32" t="e">
        <f t="shared" si="5"/>
        <v>#N/A</v>
      </c>
      <c r="AL32" t="e">
        <f t="shared" si="6"/>
        <v>#N/A</v>
      </c>
      <c r="AN32" t="e">
        <f t="shared" si="7"/>
        <v>#N/A</v>
      </c>
      <c r="AO32" t="e">
        <f t="shared" si="8"/>
        <v>#N/A</v>
      </c>
      <c r="AP32" t="e">
        <f t="shared" si="9"/>
        <v>#N/A</v>
      </c>
      <c r="AR32" t="e">
        <f t="shared" si="10"/>
        <v>#N/A</v>
      </c>
      <c r="AS32" t="e">
        <f t="shared" si="11"/>
        <v>#N/A</v>
      </c>
      <c r="AT32" t="e">
        <f t="shared" si="12"/>
        <v>#N/A</v>
      </c>
      <c r="AV32" s="121" t="e">
        <f t="shared" si="33"/>
        <v>#N/A</v>
      </c>
      <c r="AW32" s="121" t="e">
        <f t="shared" si="34"/>
        <v>#N/A</v>
      </c>
      <c r="AX32" s="121" t="e">
        <f t="shared" si="35"/>
        <v>#N/A</v>
      </c>
      <c r="AY32" s="121" t="s">
        <v>33</v>
      </c>
      <c r="AZ32" s="121" t="e">
        <f t="shared" si="36"/>
        <v>#N/A</v>
      </c>
      <c r="BA32" s="121" t="e">
        <f t="shared" si="37"/>
        <v>#N/A</v>
      </c>
      <c r="BB32" s="121" t="e">
        <f t="shared" si="38"/>
        <v>#N/A</v>
      </c>
      <c r="BC32" s="121" t="s">
        <v>33</v>
      </c>
      <c r="BD32" s="121" t="e">
        <f t="shared" si="39"/>
        <v>#N/A</v>
      </c>
      <c r="BE32" s="121" t="e">
        <f t="shared" si="40"/>
        <v>#N/A</v>
      </c>
      <c r="BF32" s="121" t="e">
        <f t="shared" si="41"/>
        <v>#N/A</v>
      </c>
      <c r="BG32" s="121" t="s">
        <v>33</v>
      </c>
      <c r="BH32" s="121" t="e">
        <f t="shared" si="42"/>
        <v>#N/A</v>
      </c>
      <c r="BI32" s="121" t="e">
        <f t="shared" si="43"/>
        <v>#N/A</v>
      </c>
      <c r="BJ32" s="121" t="e">
        <f t="shared" si="44"/>
        <v>#N/A</v>
      </c>
      <c r="BK32" s="121"/>
      <c r="BL32" t="e">
        <f t="shared" si="45"/>
        <v>#N/A</v>
      </c>
    </row>
    <row r="33" spans="1:64" ht="26.25" thickBot="1">
      <c r="A33" s="118">
        <v>26</v>
      </c>
      <c r="B33" s="118" t="s">
        <v>72</v>
      </c>
      <c r="C33" s="119" t="s">
        <v>63</v>
      </c>
      <c r="D33" s="120" t="s">
        <v>150</v>
      </c>
      <c r="E33" s="118" t="s">
        <v>151</v>
      </c>
      <c r="F33" s="118">
        <v>26</v>
      </c>
      <c r="G33" s="118">
        <v>4</v>
      </c>
      <c r="H33" s="118">
        <v>4</v>
      </c>
      <c r="I33" s="118">
        <v>1</v>
      </c>
      <c r="J33" s="118">
        <v>1</v>
      </c>
      <c r="K33" s="118"/>
      <c r="L33" s="118">
        <v>0</v>
      </c>
      <c r="M33" s="118">
        <v>1</v>
      </c>
      <c r="N33" s="118">
        <v>1</v>
      </c>
      <c r="O33" s="118"/>
      <c r="P33" s="118">
        <v>0</v>
      </c>
      <c r="Q33" s="118">
        <v>1</v>
      </c>
      <c r="R33" s="118">
        <v>1</v>
      </c>
      <c r="S33" s="118"/>
      <c r="T33" s="118">
        <v>0</v>
      </c>
      <c r="U33" s="118" t="s">
        <v>68</v>
      </c>
      <c r="V33" s="118">
        <v>29</v>
      </c>
      <c r="W33" s="118">
        <v>4</v>
      </c>
      <c r="X33" s="118">
        <v>4</v>
      </c>
      <c r="Y33" s="118">
        <v>2</v>
      </c>
      <c r="Z33" s="118">
        <v>0</v>
      </c>
      <c r="AB33">
        <f t="shared" si="30"/>
        <v>16</v>
      </c>
      <c r="AC33">
        <f t="shared" si="31"/>
        <v>6</v>
      </c>
      <c r="AD33" t="str">
        <f t="shared" si="32"/>
        <v>McLaughlin</v>
      </c>
      <c r="AE33" t="str">
        <f t="shared" si="0"/>
        <v>McLaughlin</v>
      </c>
      <c r="AF33">
        <f t="shared" si="1"/>
        <v>15</v>
      </c>
      <c r="AG33">
        <f t="shared" si="2"/>
        <v>3</v>
      </c>
      <c r="AH33">
        <f t="shared" si="3"/>
        <v>1</v>
      </c>
      <c r="AJ33">
        <f t="shared" si="4"/>
        <v>0</v>
      </c>
      <c r="AK33">
        <f t="shared" si="5"/>
        <v>0</v>
      </c>
      <c r="AL33">
        <f t="shared" si="6"/>
        <v>0</v>
      </c>
      <c r="AN33">
        <f t="shared" si="7"/>
        <v>2</v>
      </c>
      <c r="AO33">
        <f t="shared" si="8"/>
        <v>1</v>
      </c>
      <c r="AP33">
        <f t="shared" si="9"/>
        <v>0</v>
      </c>
      <c r="AR33">
        <f t="shared" si="10"/>
        <v>0</v>
      </c>
      <c r="AS33">
        <f t="shared" si="11"/>
        <v>0</v>
      </c>
      <c r="AT33">
        <f t="shared" si="12"/>
        <v>0</v>
      </c>
      <c r="AV33" s="121">
        <f t="shared" si="33"/>
        <v>1</v>
      </c>
      <c r="AW33" s="121">
        <f t="shared" si="34"/>
        <v>1</v>
      </c>
      <c r="AX33" s="121">
        <f t="shared" si="35"/>
        <v>1</v>
      </c>
      <c r="AY33" s="121" t="s">
        <v>33</v>
      </c>
      <c r="AZ33" s="121">
        <f t="shared" si="36"/>
        <v>1</v>
      </c>
      <c r="BA33" s="121">
        <f t="shared" si="37"/>
        <v>0</v>
      </c>
      <c r="BB33" s="121">
        <f t="shared" si="38"/>
        <v>0</v>
      </c>
      <c r="BC33" s="121" t="s">
        <v>33</v>
      </c>
      <c r="BD33" s="121">
        <f t="shared" si="39"/>
        <v>1</v>
      </c>
      <c r="BE33" s="121">
        <f t="shared" si="40"/>
        <v>1</v>
      </c>
      <c r="BF33" s="121">
        <f t="shared" si="41"/>
        <v>0</v>
      </c>
      <c r="BG33" s="121" t="s">
        <v>33</v>
      </c>
      <c r="BH33" s="121">
        <f t="shared" si="42"/>
        <v>1</v>
      </c>
      <c r="BI33" s="121">
        <f t="shared" si="43"/>
        <v>0</v>
      </c>
      <c r="BJ33" s="121">
        <f t="shared" si="44"/>
        <v>0</v>
      </c>
      <c r="BK33" s="121"/>
      <c r="BL33">
        <f t="shared" si="45"/>
        <v>7</v>
      </c>
    </row>
    <row r="34" spans="1:64" ht="15" thickBot="1">
      <c r="A34" s="118">
        <v>27</v>
      </c>
      <c r="B34" s="118" t="s">
        <v>66</v>
      </c>
      <c r="C34" s="119" t="s">
        <v>67</v>
      </c>
      <c r="D34" s="120" t="s">
        <v>181</v>
      </c>
      <c r="E34" s="118" t="s">
        <v>64</v>
      </c>
      <c r="F34" s="118">
        <v>3</v>
      </c>
      <c r="G34" s="118">
        <v>1</v>
      </c>
      <c r="H34" s="118">
        <v>0</v>
      </c>
      <c r="I34" s="118">
        <v>0</v>
      </c>
      <c r="J34" s="118">
        <v>0</v>
      </c>
      <c r="K34" s="118"/>
      <c r="L34" s="118">
        <v>0</v>
      </c>
      <c r="M34" s="118">
        <v>0</v>
      </c>
      <c r="N34" s="118">
        <v>0</v>
      </c>
      <c r="O34" s="118"/>
      <c r="P34" s="118">
        <v>0</v>
      </c>
      <c r="Q34" s="118">
        <v>1</v>
      </c>
      <c r="R34" s="118">
        <v>1</v>
      </c>
      <c r="S34" s="118"/>
      <c r="T34" s="118">
        <v>0</v>
      </c>
      <c r="U34" s="118" t="s">
        <v>65</v>
      </c>
      <c r="V34" s="118">
        <v>4</v>
      </c>
      <c r="W34" s="118">
        <v>1</v>
      </c>
      <c r="X34" s="118">
        <v>0</v>
      </c>
      <c r="Y34" s="118">
        <v>0</v>
      </c>
      <c r="Z34" s="118">
        <v>0</v>
      </c>
      <c r="AB34">
        <f t="shared" si="30"/>
        <v>14</v>
      </c>
      <c r="AC34">
        <f t="shared" si="31"/>
        <v>8</v>
      </c>
      <c r="AD34" t="str">
        <f t="shared" si="32"/>
        <v>Taylor</v>
      </c>
      <c r="AE34" t="str">
        <f t="shared" si="0"/>
        <v>Taylor</v>
      </c>
      <c r="AF34" t="e">
        <f t="shared" si="1"/>
        <v>#N/A</v>
      </c>
      <c r="AG34" t="e">
        <f t="shared" si="2"/>
        <v>#N/A</v>
      </c>
      <c r="AH34" t="e">
        <f t="shared" si="3"/>
        <v>#N/A</v>
      </c>
      <c r="AJ34" t="e">
        <f t="shared" si="4"/>
        <v>#N/A</v>
      </c>
      <c r="AK34" t="e">
        <f t="shared" si="5"/>
        <v>#N/A</v>
      </c>
      <c r="AL34" t="e">
        <f t="shared" si="6"/>
        <v>#N/A</v>
      </c>
      <c r="AN34" t="e">
        <f t="shared" si="7"/>
        <v>#N/A</v>
      </c>
      <c r="AO34" t="e">
        <f t="shared" si="8"/>
        <v>#N/A</v>
      </c>
      <c r="AP34" t="e">
        <f t="shared" si="9"/>
        <v>#N/A</v>
      </c>
      <c r="AR34" t="e">
        <f t="shared" si="10"/>
        <v>#N/A</v>
      </c>
      <c r="AS34" t="e">
        <f t="shared" si="11"/>
        <v>#N/A</v>
      </c>
      <c r="AT34" t="e">
        <f t="shared" si="12"/>
        <v>#N/A</v>
      </c>
      <c r="AV34" s="121" t="e">
        <f t="shared" si="33"/>
        <v>#N/A</v>
      </c>
      <c r="AW34" s="121" t="e">
        <f t="shared" si="34"/>
        <v>#N/A</v>
      </c>
      <c r="AX34" s="121" t="e">
        <f t="shared" si="35"/>
        <v>#N/A</v>
      </c>
      <c r="AY34" s="121" t="s">
        <v>33</v>
      </c>
      <c r="AZ34" s="121" t="e">
        <f t="shared" si="36"/>
        <v>#N/A</v>
      </c>
      <c r="BA34" s="121" t="e">
        <f t="shared" si="37"/>
        <v>#N/A</v>
      </c>
      <c r="BB34" s="121" t="e">
        <f t="shared" si="38"/>
        <v>#N/A</v>
      </c>
      <c r="BC34" s="121" t="s">
        <v>33</v>
      </c>
      <c r="BD34" s="121" t="e">
        <f t="shared" si="39"/>
        <v>#N/A</v>
      </c>
      <c r="BE34" s="121" t="e">
        <f t="shared" si="40"/>
        <v>#N/A</v>
      </c>
      <c r="BF34" s="121" t="e">
        <f t="shared" si="41"/>
        <v>#N/A</v>
      </c>
      <c r="BG34" s="121" t="s">
        <v>33</v>
      </c>
      <c r="BH34" s="121" t="e">
        <f t="shared" si="42"/>
        <v>#N/A</v>
      </c>
      <c r="BI34" s="121" t="e">
        <f t="shared" si="43"/>
        <v>#N/A</v>
      </c>
      <c r="BJ34" s="121" t="e">
        <f t="shared" si="44"/>
        <v>#N/A</v>
      </c>
      <c r="BK34" s="121"/>
      <c r="BL34" t="e">
        <f t="shared" si="45"/>
        <v>#N/A</v>
      </c>
    </row>
    <row r="35" spans="1:64" ht="15" thickBot="1">
      <c r="A35" s="118">
        <v>27</v>
      </c>
      <c r="B35" s="118" t="s">
        <v>66</v>
      </c>
      <c r="C35" s="119" t="s">
        <v>67</v>
      </c>
      <c r="D35" s="120" t="s">
        <v>153</v>
      </c>
      <c r="E35" s="118" t="s">
        <v>154</v>
      </c>
      <c r="F35" s="118">
        <v>1</v>
      </c>
      <c r="G35" s="118">
        <v>4</v>
      </c>
      <c r="H35" s="118">
        <v>0</v>
      </c>
      <c r="I35" s="118">
        <v>0</v>
      </c>
      <c r="J35" s="118">
        <v>0</v>
      </c>
      <c r="K35" s="118"/>
      <c r="L35" s="118">
        <v>0</v>
      </c>
      <c r="M35" s="118">
        <v>0</v>
      </c>
      <c r="N35" s="118">
        <v>0</v>
      </c>
      <c r="O35" s="118"/>
      <c r="P35" s="118">
        <v>0</v>
      </c>
      <c r="Q35" s="118">
        <v>0</v>
      </c>
      <c r="R35" s="118">
        <v>0</v>
      </c>
      <c r="S35" s="118"/>
      <c r="T35" s="118">
        <v>0</v>
      </c>
      <c r="U35" s="118" t="s">
        <v>154</v>
      </c>
      <c r="V35" s="118">
        <v>1</v>
      </c>
      <c r="W35" s="118">
        <v>4</v>
      </c>
      <c r="X35" s="118">
        <v>0</v>
      </c>
      <c r="Y35" s="118">
        <v>0</v>
      </c>
      <c r="Z35" s="118">
        <v>0</v>
      </c>
      <c r="AB35">
        <f t="shared" si="30"/>
        <v>9</v>
      </c>
      <c r="AC35">
        <f t="shared" si="31"/>
        <v>4</v>
      </c>
      <c r="AD35" t="str">
        <f t="shared" si="32"/>
        <v>Allan</v>
      </c>
      <c r="AE35" t="str">
        <f t="shared" si="0"/>
        <v>Allan</v>
      </c>
      <c r="AF35" t="e">
        <f t="shared" si="1"/>
        <v>#N/A</v>
      </c>
      <c r="AG35" t="e">
        <f t="shared" si="2"/>
        <v>#N/A</v>
      </c>
      <c r="AH35" t="e">
        <f t="shared" si="3"/>
        <v>#N/A</v>
      </c>
      <c r="AJ35" t="e">
        <f t="shared" si="4"/>
        <v>#N/A</v>
      </c>
      <c r="AK35" t="e">
        <f t="shared" si="5"/>
        <v>#N/A</v>
      </c>
      <c r="AL35" t="e">
        <f t="shared" si="6"/>
        <v>#N/A</v>
      </c>
      <c r="AN35" t="e">
        <f t="shared" si="7"/>
        <v>#N/A</v>
      </c>
      <c r="AO35" t="e">
        <f t="shared" si="8"/>
        <v>#N/A</v>
      </c>
      <c r="AP35" t="e">
        <f t="shared" si="9"/>
        <v>#N/A</v>
      </c>
      <c r="AR35" t="e">
        <f t="shared" si="10"/>
        <v>#N/A</v>
      </c>
      <c r="AS35" t="e">
        <f t="shared" si="11"/>
        <v>#N/A</v>
      </c>
      <c r="AT35" t="e">
        <f t="shared" si="12"/>
        <v>#N/A</v>
      </c>
      <c r="AV35" s="121" t="e">
        <f t="shared" si="33"/>
        <v>#N/A</v>
      </c>
      <c r="AW35" s="121" t="e">
        <f t="shared" si="34"/>
        <v>#N/A</v>
      </c>
      <c r="AX35" s="121" t="e">
        <f t="shared" si="35"/>
        <v>#N/A</v>
      </c>
      <c r="AY35" s="121" t="s">
        <v>33</v>
      </c>
      <c r="AZ35" s="121" t="e">
        <f t="shared" si="36"/>
        <v>#N/A</v>
      </c>
      <c r="BA35" s="121" t="e">
        <f t="shared" si="37"/>
        <v>#N/A</v>
      </c>
      <c r="BB35" s="121" t="e">
        <f t="shared" si="38"/>
        <v>#N/A</v>
      </c>
      <c r="BC35" s="121" t="s">
        <v>33</v>
      </c>
      <c r="BD35" s="121" t="e">
        <f t="shared" si="39"/>
        <v>#N/A</v>
      </c>
      <c r="BE35" s="121" t="e">
        <f t="shared" si="40"/>
        <v>#N/A</v>
      </c>
      <c r="BF35" s="121" t="e">
        <f t="shared" si="41"/>
        <v>#N/A</v>
      </c>
      <c r="BG35" s="121" t="s">
        <v>33</v>
      </c>
      <c r="BH35" s="121" t="e">
        <f t="shared" si="42"/>
        <v>#N/A</v>
      </c>
      <c r="BI35" s="121" t="e">
        <f t="shared" si="43"/>
        <v>#N/A</v>
      </c>
      <c r="BJ35" s="121" t="e">
        <f t="shared" si="44"/>
        <v>#N/A</v>
      </c>
      <c r="BK35" s="121"/>
      <c r="BL35" t="e">
        <f t="shared" si="45"/>
        <v>#N/A</v>
      </c>
    </row>
    <row r="36" spans="1:64" ht="15" thickBot="1">
      <c r="A36" s="118">
        <v>28</v>
      </c>
      <c r="B36" s="118" t="s">
        <v>72</v>
      </c>
      <c r="C36" s="119" t="s">
        <v>81</v>
      </c>
      <c r="D36" s="120" t="s">
        <v>178</v>
      </c>
      <c r="E36" s="118" t="s">
        <v>156</v>
      </c>
      <c r="F36" s="118">
        <v>8</v>
      </c>
      <c r="G36" s="118">
        <v>1</v>
      </c>
      <c r="H36" s="118">
        <v>0</v>
      </c>
      <c r="I36" s="118">
        <v>2</v>
      </c>
      <c r="J36" s="118">
        <v>2</v>
      </c>
      <c r="K36" s="118"/>
      <c r="L36" s="118">
        <v>0</v>
      </c>
      <c r="M36" s="118">
        <v>0</v>
      </c>
      <c r="N36" s="118">
        <v>0</v>
      </c>
      <c r="O36" s="118"/>
      <c r="P36" s="118">
        <v>0</v>
      </c>
      <c r="Q36" s="118">
        <v>1</v>
      </c>
      <c r="R36" s="118">
        <v>1</v>
      </c>
      <c r="S36" s="118"/>
      <c r="T36" s="118">
        <v>0</v>
      </c>
      <c r="U36" s="118" t="s">
        <v>157</v>
      </c>
      <c r="V36" s="118">
        <v>11</v>
      </c>
      <c r="W36" s="118">
        <v>1</v>
      </c>
      <c r="X36" s="118">
        <v>0</v>
      </c>
      <c r="Y36" s="118">
        <v>0</v>
      </c>
      <c r="Z36" s="118">
        <v>0</v>
      </c>
      <c r="AB36">
        <f t="shared" si="30"/>
        <v>13</v>
      </c>
      <c r="AC36">
        <f t="shared" si="31"/>
        <v>7</v>
      </c>
      <c r="AD36" t="str">
        <f t="shared" si="32"/>
        <v>Kearns</v>
      </c>
      <c r="AE36" t="str">
        <f t="shared" si="0"/>
        <v>Kearns</v>
      </c>
      <c r="AF36" t="e">
        <f t="shared" si="1"/>
        <v>#N/A</v>
      </c>
      <c r="AG36" t="e">
        <f t="shared" si="2"/>
        <v>#N/A</v>
      </c>
      <c r="AH36" t="e">
        <f t="shared" si="3"/>
        <v>#N/A</v>
      </c>
      <c r="AJ36" t="e">
        <f t="shared" si="4"/>
        <v>#N/A</v>
      </c>
      <c r="AK36" t="e">
        <f t="shared" si="5"/>
        <v>#N/A</v>
      </c>
      <c r="AL36" t="e">
        <f t="shared" si="6"/>
        <v>#N/A</v>
      </c>
      <c r="AN36" t="e">
        <f t="shared" si="7"/>
        <v>#N/A</v>
      </c>
      <c r="AO36" t="e">
        <f t="shared" si="8"/>
        <v>#N/A</v>
      </c>
      <c r="AP36" t="e">
        <f t="shared" si="9"/>
        <v>#N/A</v>
      </c>
      <c r="AR36" t="e">
        <f t="shared" si="10"/>
        <v>#N/A</v>
      </c>
      <c r="AS36" t="e">
        <f t="shared" si="11"/>
        <v>#N/A</v>
      </c>
      <c r="AT36" t="e">
        <f t="shared" si="12"/>
        <v>#N/A</v>
      </c>
      <c r="AV36" s="121" t="e">
        <f t="shared" si="33"/>
        <v>#N/A</v>
      </c>
      <c r="AW36" s="121" t="e">
        <f t="shared" si="34"/>
        <v>#N/A</v>
      </c>
      <c r="AX36" s="121" t="e">
        <f t="shared" si="35"/>
        <v>#N/A</v>
      </c>
      <c r="AY36" s="121" t="s">
        <v>33</v>
      </c>
      <c r="AZ36" s="121" t="e">
        <f t="shared" si="36"/>
        <v>#N/A</v>
      </c>
      <c r="BA36" s="121" t="e">
        <f t="shared" si="37"/>
        <v>#N/A</v>
      </c>
      <c r="BB36" s="121" t="e">
        <f t="shared" si="38"/>
        <v>#N/A</v>
      </c>
      <c r="BC36" s="121" t="s">
        <v>33</v>
      </c>
      <c r="BD36" s="121" t="e">
        <f t="shared" si="39"/>
        <v>#N/A</v>
      </c>
      <c r="BE36" s="121" t="e">
        <f t="shared" si="40"/>
        <v>#N/A</v>
      </c>
      <c r="BF36" s="121" t="e">
        <f t="shared" si="41"/>
        <v>#N/A</v>
      </c>
      <c r="BG36" s="121" t="s">
        <v>33</v>
      </c>
      <c r="BH36" s="121" t="e">
        <f t="shared" si="42"/>
        <v>#N/A</v>
      </c>
      <c r="BI36" s="121" t="e">
        <f t="shared" si="43"/>
        <v>#N/A</v>
      </c>
      <c r="BJ36" s="121" t="e">
        <f t="shared" si="44"/>
        <v>#N/A</v>
      </c>
      <c r="BK36" s="121"/>
      <c r="BL36" t="e">
        <f t="shared" si="45"/>
        <v>#N/A</v>
      </c>
    </row>
    <row r="37" spans="1:64" ht="15" thickBot="1">
      <c r="A37" s="118">
        <v>29</v>
      </c>
      <c r="B37" s="118" t="s">
        <v>72</v>
      </c>
      <c r="C37" s="119" t="s">
        <v>67</v>
      </c>
      <c r="D37" s="135" t="s">
        <v>158</v>
      </c>
      <c r="E37" s="118">
        <v>0</v>
      </c>
      <c r="F37" s="118"/>
      <c r="G37" s="118"/>
      <c r="H37" s="118">
        <v>0</v>
      </c>
      <c r="I37" s="118">
        <v>0</v>
      </c>
      <c r="J37" s="118"/>
      <c r="K37" s="118"/>
      <c r="L37" s="118">
        <v>0</v>
      </c>
      <c r="M37" s="118">
        <v>0</v>
      </c>
      <c r="N37" s="118">
        <v>0</v>
      </c>
      <c r="O37" s="118"/>
      <c r="P37" s="118">
        <v>0</v>
      </c>
      <c r="Q37" s="118">
        <v>0</v>
      </c>
      <c r="R37" s="118">
        <v>0</v>
      </c>
      <c r="S37" s="118"/>
      <c r="T37" s="118">
        <v>0</v>
      </c>
      <c r="U37" s="118">
        <v>0</v>
      </c>
      <c r="V37" s="118">
        <v>0</v>
      </c>
      <c r="W37" s="118"/>
      <c r="X37" s="118">
        <v>0</v>
      </c>
      <c r="Y37" s="118">
        <v>0</v>
      </c>
      <c r="Z37" s="118">
        <v>0</v>
      </c>
      <c r="AB37">
        <f t="shared" si="30"/>
        <v>11</v>
      </c>
      <c r="AC37">
        <f t="shared" si="31"/>
        <v>6</v>
      </c>
      <c r="AD37" t="str">
        <f t="shared" si="32"/>
        <v>Kelly</v>
      </c>
      <c r="AE37" t="str">
        <f t="shared" si="0"/>
        <v>Kelly</v>
      </c>
      <c r="AF37">
        <f t="shared" si="1"/>
        <v>0</v>
      </c>
      <c r="AG37">
        <f t="shared" si="2"/>
        <v>0</v>
      </c>
      <c r="AH37">
        <f t="shared" si="3"/>
        <v>0</v>
      </c>
      <c r="AJ37">
        <f t="shared" si="4"/>
        <v>0</v>
      </c>
      <c r="AK37">
        <f t="shared" si="5"/>
        <v>0</v>
      </c>
      <c r="AL37">
        <f t="shared" si="6"/>
        <v>0</v>
      </c>
      <c r="AN37">
        <f t="shared" si="7"/>
        <v>0</v>
      </c>
      <c r="AO37">
        <f t="shared" si="8"/>
        <v>0</v>
      </c>
      <c r="AP37">
        <f t="shared" si="9"/>
        <v>0</v>
      </c>
      <c r="AR37">
        <f t="shared" si="10"/>
        <v>0</v>
      </c>
      <c r="AS37">
        <f t="shared" si="11"/>
        <v>0</v>
      </c>
      <c r="AT37">
        <f t="shared" si="12"/>
        <v>0</v>
      </c>
      <c r="AV37" s="121">
        <f t="shared" si="33"/>
        <v>0</v>
      </c>
      <c r="AW37" s="121">
        <f t="shared" si="34"/>
        <v>0</v>
      </c>
      <c r="AX37" s="121">
        <f t="shared" si="35"/>
        <v>0</v>
      </c>
      <c r="AY37" s="121" t="s">
        <v>33</v>
      </c>
      <c r="AZ37" s="121">
        <f t="shared" si="36"/>
        <v>0</v>
      </c>
      <c r="BA37" s="121">
        <f t="shared" si="37"/>
        <v>0</v>
      </c>
      <c r="BB37" s="121">
        <f t="shared" si="38"/>
        <v>0</v>
      </c>
      <c r="BC37" s="121" t="s">
        <v>33</v>
      </c>
      <c r="BD37" s="121">
        <f t="shared" si="39"/>
        <v>0</v>
      </c>
      <c r="BE37" s="121">
        <f t="shared" si="40"/>
        <v>0</v>
      </c>
      <c r="BF37" s="121">
        <f t="shared" si="41"/>
        <v>0</v>
      </c>
      <c r="BG37" s="121" t="s">
        <v>33</v>
      </c>
      <c r="BH37" s="121">
        <f t="shared" si="42"/>
        <v>0</v>
      </c>
      <c r="BI37" s="121">
        <f t="shared" si="43"/>
        <v>0</v>
      </c>
      <c r="BJ37" s="121">
        <f t="shared" si="44"/>
        <v>0</v>
      </c>
      <c r="BK37" s="121"/>
      <c r="BL37">
        <f t="shared" si="45"/>
        <v>0</v>
      </c>
    </row>
    <row r="38" spans="1:64" ht="15" thickBot="1">
      <c r="A38" s="118">
        <v>29</v>
      </c>
      <c r="B38" s="118" t="s">
        <v>72</v>
      </c>
      <c r="C38" s="119" t="s">
        <v>81</v>
      </c>
      <c r="D38" s="120" t="s">
        <v>176</v>
      </c>
      <c r="E38" s="118">
        <v>9</v>
      </c>
      <c r="F38" s="118">
        <v>9</v>
      </c>
      <c r="G38" s="118"/>
      <c r="H38" s="118">
        <v>0</v>
      </c>
      <c r="I38" s="118">
        <v>0</v>
      </c>
      <c r="J38" s="118"/>
      <c r="K38" s="118"/>
      <c r="L38" s="118">
        <v>0</v>
      </c>
      <c r="M38" s="118">
        <v>0</v>
      </c>
      <c r="N38" s="118">
        <v>0</v>
      </c>
      <c r="O38" s="118"/>
      <c r="P38" s="118">
        <v>0</v>
      </c>
      <c r="Q38" s="118">
        <v>0</v>
      </c>
      <c r="R38" s="118">
        <v>0</v>
      </c>
      <c r="S38" s="118"/>
      <c r="T38" s="118">
        <v>0</v>
      </c>
      <c r="U38" s="118">
        <v>9</v>
      </c>
      <c r="V38" s="118">
        <v>9</v>
      </c>
      <c r="W38" s="118"/>
      <c r="X38" s="118">
        <v>0</v>
      </c>
      <c r="Y38" s="118">
        <v>0</v>
      </c>
      <c r="Z38" s="118">
        <v>0</v>
      </c>
      <c r="AB38">
        <f t="shared" si="30"/>
        <v>12</v>
      </c>
      <c r="AC38">
        <f t="shared" si="31"/>
        <v>5</v>
      </c>
      <c r="AD38" t="str">
        <f t="shared" si="32"/>
        <v>McGrath</v>
      </c>
      <c r="AE38" t="str">
        <f t="shared" si="0"/>
        <v>McGrath</v>
      </c>
      <c r="AF38" t="e">
        <f t="shared" si="1"/>
        <v>#N/A</v>
      </c>
      <c r="AG38" t="e">
        <f t="shared" si="2"/>
        <v>#N/A</v>
      </c>
      <c r="AH38" t="e">
        <f t="shared" si="3"/>
        <v>#N/A</v>
      </c>
      <c r="AJ38" t="e">
        <f t="shared" si="4"/>
        <v>#N/A</v>
      </c>
      <c r="AK38" t="e">
        <f t="shared" si="5"/>
        <v>#N/A</v>
      </c>
      <c r="AL38" t="e">
        <f t="shared" si="6"/>
        <v>#N/A</v>
      </c>
      <c r="AN38" t="e">
        <f t="shared" si="7"/>
        <v>#N/A</v>
      </c>
      <c r="AO38" t="e">
        <f t="shared" si="8"/>
        <v>#N/A</v>
      </c>
      <c r="AP38" t="e">
        <f t="shared" si="9"/>
        <v>#N/A</v>
      </c>
      <c r="AR38" t="e">
        <f t="shared" si="10"/>
        <v>#N/A</v>
      </c>
      <c r="AS38" t="e">
        <f t="shared" si="11"/>
        <v>#N/A</v>
      </c>
      <c r="AT38" t="e">
        <f t="shared" si="12"/>
        <v>#N/A</v>
      </c>
      <c r="AV38" s="121" t="e">
        <f t="shared" si="33"/>
        <v>#N/A</v>
      </c>
      <c r="AW38" s="121" t="e">
        <f t="shared" si="34"/>
        <v>#N/A</v>
      </c>
      <c r="AX38" s="121" t="e">
        <f t="shared" si="35"/>
        <v>#N/A</v>
      </c>
      <c r="AY38" s="121" t="s">
        <v>33</v>
      </c>
      <c r="AZ38" s="121" t="e">
        <f t="shared" si="36"/>
        <v>#N/A</v>
      </c>
      <c r="BA38" s="121" t="e">
        <f t="shared" si="37"/>
        <v>#N/A</v>
      </c>
      <c r="BB38" s="121" t="e">
        <f t="shared" si="38"/>
        <v>#N/A</v>
      </c>
      <c r="BC38" s="121" t="s">
        <v>33</v>
      </c>
      <c r="BD38" s="121" t="e">
        <f t="shared" si="39"/>
        <v>#N/A</v>
      </c>
      <c r="BE38" s="121" t="e">
        <f t="shared" si="40"/>
        <v>#N/A</v>
      </c>
      <c r="BF38" s="121" t="e">
        <f t="shared" si="41"/>
        <v>#N/A</v>
      </c>
      <c r="BG38" s="121" t="s">
        <v>33</v>
      </c>
      <c r="BH38" s="121" t="e">
        <f t="shared" si="42"/>
        <v>#N/A</v>
      </c>
      <c r="BI38" s="121" t="e">
        <f t="shared" si="43"/>
        <v>#N/A</v>
      </c>
      <c r="BJ38" s="121" t="e">
        <f t="shared" si="44"/>
        <v>#N/A</v>
      </c>
      <c r="BK38" s="121"/>
      <c r="BL38" t="e">
        <f t="shared" si="45"/>
        <v>#N/A</v>
      </c>
    </row>
    <row r="39" spans="1:64" ht="15" thickBot="1">
      <c r="A39" s="118">
        <v>32</v>
      </c>
      <c r="B39" s="118" t="s">
        <v>66</v>
      </c>
      <c r="C39" s="119" t="s">
        <v>67</v>
      </c>
      <c r="D39" s="120" t="s">
        <v>174</v>
      </c>
      <c r="E39" s="118">
        <v>4</v>
      </c>
      <c r="F39" s="118">
        <v>4</v>
      </c>
      <c r="G39" s="118"/>
      <c r="H39" s="118">
        <v>0</v>
      </c>
      <c r="I39" s="118">
        <v>0</v>
      </c>
      <c r="J39" s="118"/>
      <c r="K39" s="118"/>
      <c r="L39" s="118">
        <v>0</v>
      </c>
      <c r="M39" s="118">
        <v>0</v>
      </c>
      <c r="N39" s="118">
        <v>0</v>
      </c>
      <c r="O39" s="118"/>
      <c r="P39" s="118">
        <v>0</v>
      </c>
      <c r="Q39" s="118">
        <v>0</v>
      </c>
      <c r="R39" s="118">
        <v>0</v>
      </c>
      <c r="S39" s="118"/>
      <c r="T39" s="118">
        <v>0</v>
      </c>
      <c r="U39" s="118">
        <v>4</v>
      </c>
      <c r="V39" s="118">
        <v>4</v>
      </c>
      <c r="W39" s="118"/>
      <c r="X39" s="118">
        <v>0</v>
      </c>
      <c r="Y39" s="118">
        <v>0</v>
      </c>
      <c r="Z39" s="118">
        <v>0</v>
      </c>
      <c r="AB39">
        <f t="shared" si="30"/>
        <v>12</v>
      </c>
      <c r="AC39">
        <f t="shared" si="31"/>
        <v>7</v>
      </c>
      <c r="AD39" t="str">
        <f t="shared" si="32"/>
        <v>Obeng</v>
      </c>
      <c r="AE39" t="str">
        <f t="shared" si="0"/>
        <v>Obeng</v>
      </c>
      <c r="AF39" t="e">
        <f t="shared" si="1"/>
        <v>#N/A</v>
      </c>
      <c r="AG39" t="e">
        <f t="shared" si="2"/>
        <v>#N/A</v>
      </c>
      <c r="AH39" t="e">
        <f t="shared" si="3"/>
        <v>#N/A</v>
      </c>
      <c r="AJ39" t="e">
        <f t="shared" si="4"/>
        <v>#N/A</v>
      </c>
      <c r="AK39" t="e">
        <f t="shared" si="5"/>
        <v>#N/A</v>
      </c>
      <c r="AL39" t="e">
        <f t="shared" si="6"/>
        <v>#N/A</v>
      </c>
      <c r="AN39" t="e">
        <f t="shared" si="7"/>
        <v>#N/A</v>
      </c>
      <c r="AO39" t="e">
        <f t="shared" si="8"/>
        <v>#N/A</v>
      </c>
      <c r="AP39" t="e">
        <f t="shared" si="9"/>
        <v>#N/A</v>
      </c>
      <c r="AR39" t="e">
        <f t="shared" si="10"/>
        <v>#N/A</v>
      </c>
      <c r="AS39" t="e">
        <f t="shared" si="11"/>
        <v>#N/A</v>
      </c>
      <c r="AT39" t="e">
        <f t="shared" si="12"/>
        <v>#N/A</v>
      </c>
      <c r="AV39" s="121" t="e">
        <f t="shared" si="33"/>
        <v>#N/A</v>
      </c>
      <c r="AW39" s="121" t="e">
        <f t="shared" si="34"/>
        <v>#N/A</v>
      </c>
      <c r="AX39" s="121" t="e">
        <f t="shared" si="35"/>
        <v>#N/A</v>
      </c>
      <c r="AY39" s="121" t="s">
        <v>33</v>
      </c>
      <c r="AZ39" s="121" t="e">
        <f t="shared" si="36"/>
        <v>#N/A</v>
      </c>
      <c r="BA39" s="121" t="e">
        <f t="shared" si="37"/>
        <v>#N/A</v>
      </c>
      <c r="BB39" s="121" t="e">
        <f t="shared" si="38"/>
        <v>#N/A</v>
      </c>
      <c r="BC39" s="121" t="s">
        <v>33</v>
      </c>
      <c r="BD39" s="121" t="e">
        <f t="shared" si="39"/>
        <v>#N/A</v>
      </c>
      <c r="BE39" s="121" t="e">
        <f t="shared" si="40"/>
        <v>#N/A</v>
      </c>
      <c r="BF39" s="121" t="e">
        <f t="shared" si="41"/>
        <v>#N/A</v>
      </c>
      <c r="BG39" s="121" t="s">
        <v>33</v>
      </c>
      <c r="BH39" s="121" t="e">
        <f t="shared" si="42"/>
        <v>#N/A</v>
      </c>
      <c r="BI39" s="121" t="e">
        <f t="shared" si="43"/>
        <v>#N/A</v>
      </c>
      <c r="BJ39" s="121" t="e">
        <f t="shared" si="44"/>
        <v>#N/A</v>
      </c>
      <c r="BK39" s="121"/>
      <c r="BL39" t="e">
        <f t="shared" si="45"/>
        <v>#N/A</v>
      </c>
    </row>
    <row r="40" spans="1:64" ht="15" thickBot="1">
      <c r="A40" s="118">
        <v>33</v>
      </c>
      <c r="B40" s="118" t="s">
        <v>75</v>
      </c>
      <c r="C40" s="119" t="s">
        <v>67</v>
      </c>
      <c r="D40" s="120" t="s">
        <v>175</v>
      </c>
      <c r="E40" s="118" t="s">
        <v>162</v>
      </c>
      <c r="F40" s="118">
        <v>12</v>
      </c>
      <c r="G40" s="118">
        <v>6</v>
      </c>
      <c r="H40" s="118">
        <v>1</v>
      </c>
      <c r="I40" s="118">
        <v>0</v>
      </c>
      <c r="J40" s="118"/>
      <c r="K40" s="118"/>
      <c r="L40" s="118">
        <v>0</v>
      </c>
      <c r="M40" s="118">
        <v>0</v>
      </c>
      <c r="N40" s="118"/>
      <c r="O40" s="118"/>
      <c r="P40" s="118">
        <v>0</v>
      </c>
      <c r="Q40" s="118">
        <v>0</v>
      </c>
      <c r="R40" s="118">
        <v>0</v>
      </c>
      <c r="S40" s="118"/>
      <c r="T40" s="118">
        <v>0</v>
      </c>
      <c r="U40" s="118" t="s">
        <v>162</v>
      </c>
      <c r="V40" s="118">
        <v>12</v>
      </c>
      <c r="W40" s="118">
        <v>6</v>
      </c>
      <c r="X40" s="118">
        <v>1</v>
      </c>
      <c r="Y40" s="118">
        <v>1</v>
      </c>
      <c r="Z40" s="118">
        <v>0</v>
      </c>
      <c r="AB40">
        <f t="shared" si="30"/>
        <v>11</v>
      </c>
      <c r="AC40">
        <f t="shared" si="31"/>
        <v>5</v>
      </c>
      <c r="AD40" t="str">
        <f t="shared" si="32"/>
        <v>Rodman</v>
      </c>
      <c r="AE40" t="str">
        <f t="shared" si="0"/>
        <v>Rodman</v>
      </c>
      <c r="AF40" t="e">
        <f t="shared" si="1"/>
        <v>#N/A</v>
      </c>
      <c r="AG40" t="e">
        <f t="shared" si="2"/>
        <v>#N/A</v>
      </c>
      <c r="AH40" t="e">
        <f t="shared" si="3"/>
        <v>#N/A</v>
      </c>
      <c r="AJ40" t="e">
        <f t="shared" si="4"/>
        <v>#N/A</v>
      </c>
      <c r="AK40" t="e">
        <f t="shared" si="5"/>
        <v>#N/A</v>
      </c>
      <c r="AL40" t="e">
        <f t="shared" si="6"/>
        <v>#N/A</v>
      </c>
      <c r="AN40" t="e">
        <f t="shared" si="7"/>
        <v>#N/A</v>
      </c>
      <c r="AO40" t="e">
        <f t="shared" si="8"/>
        <v>#N/A</v>
      </c>
      <c r="AP40" t="e">
        <f t="shared" si="9"/>
        <v>#N/A</v>
      </c>
      <c r="AR40" t="e">
        <f t="shared" si="10"/>
        <v>#N/A</v>
      </c>
      <c r="AS40" t="e">
        <f t="shared" si="11"/>
        <v>#N/A</v>
      </c>
      <c r="AT40" t="e">
        <f t="shared" si="12"/>
        <v>#N/A</v>
      </c>
      <c r="AV40" s="121" t="e">
        <f t="shared" si="33"/>
        <v>#N/A</v>
      </c>
      <c r="AW40" s="121" t="e">
        <f t="shared" si="34"/>
        <v>#N/A</v>
      </c>
      <c r="AX40" s="121" t="e">
        <f t="shared" si="35"/>
        <v>#N/A</v>
      </c>
      <c r="AY40" s="121" t="s">
        <v>33</v>
      </c>
      <c r="AZ40" s="121" t="e">
        <f t="shared" si="36"/>
        <v>#N/A</v>
      </c>
      <c r="BA40" s="121" t="e">
        <f t="shared" si="37"/>
        <v>#N/A</v>
      </c>
      <c r="BB40" s="121" t="e">
        <f t="shared" si="38"/>
        <v>#N/A</v>
      </c>
      <c r="BC40" s="121" t="s">
        <v>33</v>
      </c>
      <c r="BD40" s="121" t="e">
        <f t="shared" si="39"/>
        <v>#N/A</v>
      </c>
      <c r="BE40" s="121" t="e">
        <f t="shared" si="40"/>
        <v>#N/A</v>
      </c>
      <c r="BF40" s="121" t="e">
        <f t="shared" si="41"/>
        <v>#N/A</v>
      </c>
      <c r="BG40" s="121" t="s">
        <v>33</v>
      </c>
      <c r="BH40" s="121" t="e">
        <f t="shared" si="42"/>
        <v>#N/A</v>
      </c>
      <c r="BI40" s="121" t="e">
        <f t="shared" si="43"/>
        <v>#N/A</v>
      </c>
      <c r="BJ40" s="121" t="e">
        <f t="shared" si="44"/>
        <v>#N/A</v>
      </c>
      <c r="BK40" s="121"/>
      <c r="BL40" t="e">
        <f t="shared" si="45"/>
        <v>#N/A</v>
      </c>
    </row>
    <row r="41" spans="1:64" ht="26.25" thickBot="1">
      <c r="A41" s="118">
        <v>35</v>
      </c>
      <c r="B41" s="118" t="s">
        <v>75</v>
      </c>
      <c r="C41" s="119" t="s">
        <v>67</v>
      </c>
      <c r="D41" s="120" t="s">
        <v>179</v>
      </c>
      <c r="E41" s="118">
        <v>5</v>
      </c>
      <c r="F41" s="118">
        <v>5</v>
      </c>
      <c r="G41" s="118"/>
      <c r="H41" s="118">
        <v>2</v>
      </c>
      <c r="I41" s="118">
        <v>0</v>
      </c>
      <c r="J41" s="118"/>
      <c r="K41" s="118"/>
      <c r="L41" s="118">
        <v>0</v>
      </c>
      <c r="M41" s="118">
        <v>0</v>
      </c>
      <c r="N41" s="118"/>
      <c r="O41" s="118"/>
      <c r="P41" s="118">
        <v>0</v>
      </c>
      <c r="Q41" s="118">
        <v>0</v>
      </c>
      <c r="R41" s="118">
        <v>0</v>
      </c>
      <c r="S41" s="118"/>
      <c r="T41" s="118">
        <v>0</v>
      </c>
      <c r="U41" s="118">
        <v>5</v>
      </c>
      <c r="V41" s="118">
        <v>5</v>
      </c>
      <c r="W41" s="118"/>
      <c r="X41" s="118">
        <v>2</v>
      </c>
      <c r="Y41" s="118">
        <v>1</v>
      </c>
      <c r="Z41" s="118">
        <v>0</v>
      </c>
      <c r="AB41">
        <f t="shared" si="30"/>
        <v>17</v>
      </c>
      <c r="AC41">
        <f t="shared" si="31"/>
        <v>8</v>
      </c>
      <c r="AD41" t="str">
        <f t="shared" si="32"/>
        <v>Cresswell</v>
      </c>
      <c r="AE41" t="str">
        <f t="shared" si="0"/>
        <v>Cresswell</v>
      </c>
      <c r="AF41" t="e">
        <f t="shared" si="1"/>
        <v>#N/A</v>
      </c>
      <c r="AG41" t="e">
        <f t="shared" si="2"/>
        <v>#N/A</v>
      </c>
      <c r="AH41" t="e">
        <f t="shared" si="3"/>
        <v>#N/A</v>
      </c>
      <c r="AJ41" t="e">
        <f t="shared" si="4"/>
        <v>#N/A</v>
      </c>
      <c r="AK41" t="e">
        <f t="shared" si="5"/>
        <v>#N/A</v>
      </c>
      <c r="AL41" t="e">
        <f t="shared" si="6"/>
        <v>#N/A</v>
      </c>
      <c r="AN41" t="e">
        <f t="shared" si="7"/>
        <v>#N/A</v>
      </c>
      <c r="AO41" t="e">
        <f t="shared" si="8"/>
        <v>#N/A</v>
      </c>
      <c r="AP41" t="e">
        <f t="shared" si="9"/>
        <v>#N/A</v>
      </c>
      <c r="AR41" t="e">
        <f t="shared" si="10"/>
        <v>#N/A</v>
      </c>
      <c r="AS41" t="e">
        <f t="shared" si="11"/>
        <v>#N/A</v>
      </c>
      <c r="AT41" t="e">
        <f t="shared" si="12"/>
        <v>#N/A</v>
      </c>
      <c r="AV41" s="121" t="e">
        <f t="shared" si="33"/>
        <v>#N/A</v>
      </c>
      <c r="AW41" s="121" t="e">
        <f t="shared" si="34"/>
        <v>#N/A</v>
      </c>
      <c r="AX41" s="121" t="e">
        <f t="shared" si="35"/>
        <v>#N/A</v>
      </c>
      <c r="AY41" s="121" t="s">
        <v>33</v>
      </c>
      <c r="AZ41" s="121" t="e">
        <f t="shared" si="36"/>
        <v>#N/A</v>
      </c>
      <c r="BA41" s="121" t="e">
        <f t="shared" si="37"/>
        <v>#N/A</v>
      </c>
      <c r="BB41" s="121" t="e">
        <f t="shared" si="38"/>
        <v>#N/A</v>
      </c>
      <c r="BC41" s="121" t="s">
        <v>33</v>
      </c>
      <c r="BD41" s="121" t="e">
        <f t="shared" si="39"/>
        <v>#N/A</v>
      </c>
      <c r="BE41" s="121" t="e">
        <f t="shared" si="40"/>
        <v>#N/A</v>
      </c>
      <c r="BF41" s="121" t="e">
        <f t="shared" si="41"/>
        <v>#N/A</v>
      </c>
      <c r="BG41" s="121" t="s">
        <v>33</v>
      </c>
      <c r="BH41" s="121" t="e">
        <f t="shared" si="42"/>
        <v>#N/A</v>
      </c>
      <c r="BI41" s="121" t="e">
        <f t="shared" si="43"/>
        <v>#N/A</v>
      </c>
      <c r="BJ41" s="121" t="e">
        <f t="shared" si="44"/>
        <v>#N/A</v>
      </c>
      <c r="BK41" s="121"/>
      <c r="BL41" t="e">
        <f t="shared" si="45"/>
        <v>#N/A</v>
      </c>
    </row>
    <row r="42" spans="1:64" ht="15" thickBot="1">
      <c r="A42" s="118">
        <v>37</v>
      </c>
      <c r="B42" s="118" t="s">
        <v>72</v>
      </c>
      <c r="C42" s="119" t="s">
        <v>67</v>
      </c>
      <c r="D42" s="120" t="s">
        <v>180</v>
      </c>
      <c r="E42" s="118">
        <v>6</v>
      </c>
      <c r="F42" s="118">
        <v>6</v>
      </c>
      <c r="G42" s="118"/>
      <c r="H42" s="118">
        <v>2</v>
      </c>
      <c r="I42" s="118">
        <v>0</v>
      </c>
      <c r="J42" s="118"/>
      <c r="K42" s="118"/>
      <c r="L42" s="118">
        <v>0</v>
      </c>
      <c r="M42" s="118">
        <v>0</v>
      </c>
      <c r="N42" s="118"/>
      <c r="O42" s="118"/>
      <c r="P42" s="118">
        <v>0</v>
      </c>
      <c r="Q42" s="118">
        <v>0</v>
      </c>
      <c r="R42" s="118">
        <v>0</v>
      </c>
      <c r="S42" s="118"/>
      <c r="T42" s="118">
        <v>0</v>
      </c>
      <c r="U42" s="118">
        <v>6</v>
      </c>
      <c r="V42" s="118">
        <v>6</v>
      </c>
      <c r="W42" s="118"/>
      <c r="X42" s="118">
        <v>2</v>
      </c>
      <c r="Y42" s="118">
        <v>1</v>
      </c>
      <c r="Z42" s="118">
        <v>0</v>
      </c>
      <c r="AB42">
        <f t="shared" si="30"/>
        <v>9</v>
      </c>
      <c r="AC42">
        <f t="shared" si="31"/>
        <v>5</v>
      </c>
      <c r="AD42" t="str">
        <f t="shared" si="32"/>
        <v>Reed</v>
      </c>
      <c r="AE42" s="121" t="s">
        <v>92</v>
      </c>
      <c r="AF42" t="e">
        <f t="shared" si="1"/>
        <v>#N/A</v>
      </c>
      <c r="AG42" t="e">
        <f t="shared" si="2"/>
        <v>#N/A</v>
      </c>
      <c r="AH42" t="e">
        <f t="shared" si="3"/>
        <v>#N/A</v>
      </c>
      <c r="AJ42" t="e">
        <f t="shared" si="4"/>
        <v>#N/A</v>
      </c>
      <c r="AK42" t="e">
        <f t="shared" si="5"/>
        <v>#N/A</v>
      </c>
      <c r="AL42" t="e">
        <f t="shared" si="6"/>
        <v>#N/A</v>
      </c>
      <c r="AN42" t="e">
        <f t="shared" si="7"/>
        <v>#N/A</v>
      </c>
      <c r="AO42" t="e">
        <f t="shared" si="8"/>
        <v>#N/A</v>
      </c>
      <c r="AP42" t="e">
        <f t="shared" si="9"/>
        <v>#N/A</v>
      </c>
      <c r="AR42" t="e">
        <f t="shared" si="10"/>
        <v>#N/A</v>
      </c>
      <c r="AS42" t="e">
        <f t="shared" si="11"/>
        <v>#N/A</v>
      </c>
      <c r="AT42" t="e">
        <f t="shared" si="12"/>
        <v>#N/A</v>
      </c>
      <c r="AV42" s="121" t="e">
        <f t="shared" si="33"/>
        <v>#N/A</v>
      </c>
      <c r="AW42" s="121" t="e">
        <f t="shared" si="34"/>
        <v>#N/A</v>
      </c>
      <c r="AX42" s="121" t="e">
        <f t="shared" si="35"/>
        <v>#N/A</v>
      </c>
      <c r="AY42" s="121" t="s">
        <v>33</v>
      </c>
      <c r="AZ42" s="121" t="e">
        <f t="shared" si="36"/>
        <v>#N/A</v>
      </c>
      <c r="BA42" s="121" t="e">
        <f t="shared" si="37"/>
        <v>#N/A</v>
      </c>
      <c r="BB42" s="121" t="e">
        <f t="shared" si="38"/>
        <v>#N/A</v>
      </c>
      <c r="BC42" s="121" t="s">
        <v>33</v>
      </c>
      <c r="BD42" s="121" t="e">
        <f t="shared" si="39"/>
        <v>#N/A</v>
      </c>
      <c r="BE42" s="121" t="e">
        <f t="shared" si="40"/>
        <v>#N/A</v>
      </c>
      <c r="BF42" s="121" t="e">
        <f t="shared" si="41"/>
        <v>#N/A</v>
      </c>
      <c r="BG42" s="121" t="s">
        <v>33</v>
      </c>
      <c r="BH42" s="121" t="e">
        <f t="shared" si="42"/>
        <v>#N/A</v>
      </c>
      <c r="BI42" s="121" t="e">
        <f t="shared" si="43"/>
        <v>#N/A</v>
      </c>
      <c r="BJ42" s="121" t="e">
        <f t="shared" si="44"/>
        <v>#N/A</v>
      </c>
      <c r="BK42" s="121"/>
      <c r="BL42" t="e">
        <f t="shared" si="45"/>
        <v>#N/A</v>
      </c>
    </row>
    <row r="44" spans="5:26" ht="12.75">
      <c r="E44">
        <f aca="true" t="shared" si="46" ref="E44:X44">SUM(E3:E42)</f>
        <v>159</v>
      </c>
      <c r="F44">
        <f t="shared" si="46"/>
        <v>506</v>
      </c>
      <c r="G44">
        <f t="shared" si="46"/>
        <v>118</v>
      </c>
      <c r="H44">
        <f t="shared" si="46"/>
        <v>47</v>
      </c>
      <c r="I44">
        <f t="shared" si="46"/>
        <v>22</v>
      </c>
      <c r="J44">
        <f t="shared" si="46"/>
        <v>22</v>
      </c>
      <c r="K44">
        <f t="shared" si="46"/>
        <v>4</v>
      </c>
      <c r="L44">
        <f t="shared" si="46"/>
        <v>3</v>
      </c>
      <c r="M44">
        <f t="shared" si="46"/>
        <v>11</v>
      </c>
      <c r="N44">
        <f t="shared" si="46"/>
        <v>11</v>
      </c>
      <c r="O44">
        <f t="shared" si="46"/>
        <v>3</v>
      </c>
      <c r="P44">
        <f t="shared" si="46"/>
        <v>1</v>
      </c>
      <c r="Q44">
        <f t="shared" si="46"/>
        <v>19</v>
      </c>
      <c r="R44">
        <f t="shared" si="46"/>
        <v>22</v>
      </c>
      <c r="S44">
        <f t="shared" si="46"/>
        <v>4</v>
      </c>
      <c r="T44">
        <f t="shared" si="46"/>
        <v>1</v>
      </c>
      <c r="U44">
        <f t="shared" si="46"/>
        <v>159</v>
      </c>
      <c r="V44">
        <f t="shared" si="46"/>
        <v>561</v>
      </c>
      <c r="W44">
        <f t="shared" si="46"/>
        <v>129</v>
      </c>
      <c r="X44">
        <f t="shared" si="46"/>
        <v>52</v>
      </c>
      <c r="Y44">
        <f>SUM(Y3:Y42)</f>
        <v>52</v>
      </c>
      <c r="Z44">
        <f>SUM(Z3:Z42)</f>
        <v>1</v>
      </c>
    </row>
    <row r="46" spans="6:20" ht="12.75">
      <c r="F46">
        <f>SUM(F3:F42)</f>
        <v>506</v>
      </c>
      <c r="G46">
        <f aca="true" t="shared" si="47" ref="G46:T46">SUM(G3:G42)</f>
        <v>118</v>
      </c>
      <c r="H46">
        <f t="shared" si="47"/>
        <v>47</v>
      </c>
      <c r="J46">
        <f t="shared" si="47"/>
        <v>22</v>
      </c>
      <c r="K46">
        <f t="shared" si="47"/>
        <v>4</v>
      </c>
      <c r="L46">
        <f t="shared" si="47"/>
        <v>3</v>
      </c>
      <c r="N46">
        <f t="shared" si="47"/>
        <v>11</v>
      </c>
      <c r="O46">
        <f t="shared" si="47"/>
        <v>3</v>
      </c>
      <c r="P46">
        <f t="shared" si="47"/>
        <v>1</v>
      </c>
      <c r="R46">
        <f t="shared" si="47"/>
        <v>22</v>
      </c>
      <c r="S46">
        <f t="shared" si="47"/>
        <v>4</v>
      </c>
      <c r="T46">
        <f t="shared" si="47"/>
        <v>1</v>
      </c>
    </row>
    <row r="47" ht="12.75">
      <c r="V47">
        <f>V44/11</f>
        <v>51</v>
      </c>
    </row>
    <row r="48" spans="6:20" ht="12.75">
      <c r="F48">
        <f>SUM(F51:F87)</f>
        <v>506</v>
      </c>
      <c r="G48">
        <f>SUM(G51:G82)</f>
        <v>115</v>
      </c>
      <c r="H48">
        <f>SUM(H51:H82)</f>
        <v>52</v>
      </c>
      <c r="J48">
        <f>SUM(J51:J87)</f>
        <v>22</v>
      </c>
      <c r="K48">
        <f>SUM(K51:K82)</f>
        <v>5</v>
      </c>
      <c r="L48">
        <f>SUM(L51:L82)</f>
        <v>3</v>
      </c>
      <c r="N48">
        <f>SUM(N51:N87)</f>
        <v>44</v>
      </c>
      <c r="O48">
        <f>SUM(O51:O82)</f>
        <v>12</v>
      </c>
      <c r="P48">
        <f>SUM(P51:P82)</f>
        <v>9</v>
      </c>
      <c r="R48">
        <f>SUM(R51:R87)</f>
        <v>0</v>
      </c>
      <c r="S48">
        <f>SUM(S51:S82)</f>
        <v>0</v>
      </c>
      <c r="T48">
        <f>SUM(T51:T82)</f>
        <v>0</v>
      </c>
    </row>
    <row r="49" spans="6:18" ht="12.75">
      <c r="F49">
        <f>F48/11</f>
        <v>46</v>
      </c>
      <c r="J49">
        <f>J48/11</f>
        <v>2</v>
      </c>
      <c r="N49">
        <f>N48/11</f>
        <v>4</v>
      </c>
      <c r="R49">
        <f>R48/11</f>
        <v>0</v>
      </c>
    </row>
    <row r="51" spans="4:20" ht="12.75">
      <c r="D51" t="str">
        <f ca="1">OFFSET(Sample!$Q$5,0,ROWS($51:51)-1)</f>
        <v>Ross</v>
      </c>
      <c r="F51">
        <f ca="1">OFFSET(Sample!$Q$5,49,ROWS($51:51)-1)</f>
        <v>31</v>
      </c>
      <c r="G51">
        <f ca="1">OFFSET(Sample!$Q$5,50,ROWS($51:51)-1)</f>
        <v>0</v>
      </c>
      <c r="H51">
        <f ca="1">OFFSET(Sample!$Q$5,51,ROWS($51:51)-1)</f>
        <v>0</v>
      </c>
      <c r="I51" s="121" t="s">
        <v>33</v>
      </c>
      <c r="J51">
        <f ca="1">OFFSET(Sample!$Q$5,75,ROWS($51:51)-1)</f>
        <v>2</v>
      </c>
      <c r="K51">
        <f ca="1">OFFSET(Sample!$Q$5,76,ROWS($51:51)-1)</f>
        <v>0</v>
      </c>
      <c r="L51">
        <f ca="1">OFFSET(Sample!$Q$5,77,ROWS($51:51)-1)</f>
        <v>0</v>
      </c>
      <c r="N51">
        <f ca="1">OFFSET(Sample!$Q$5,95,ROWS($51:51)-1)</f>
        <v>1</v>
      </c>
      <c r="O51">
        <f ca="1">OFFSET(Sample!$Q$5,96,ROWS($51:51)-1)</f>
        <v>0</v>
      </c>
      <c r="P51">
        <f ca="1">OFFSET(Sample!$Q$5,97,ROWS($51:51)-1)</f>
        <v>0</v>
      </c>
      <c r="R51">
        <f ca="1">OFFSET(Sample!$Q$5,114,ROWS($51:51)-1)</f>
        <v>0</v>
      </c>
      <c r="S51">
        <f ca="1">OFFSET(Sample!$Q$5,115,ROWS($51:51)-1)</f>
        <v>0</v>
      </c>
      <c r="T51">
        <f ca="1">OFFSET(Sample!$Q$5,116,ROWS($51:51)-1)</f>
        <v>0</v>
      </c>
    </row>
    <row r="52" spans="4:20" ht="12.75">
      <c r="D52" t="str">
        <f ca="1">OFFSET(Sample!$Q$5,0,ROWS($51:52)-1)</f>
        <v>Duckworth</v>
      </c>
      <c r="F52">
        <f ca="1">OFFSET(Sample!$Q$5,49,ROWS($51:52)-1)</f>
        <v>17</v>
      </c>
      <c r="G52">
        <f ca="1">OFFSET(Sample!$Q$5,50,ROWS($51:52)-1)</f>
        <v>1</v>
      </c>
      <c r="H52">
        <f ca="1">OFFSET(Sample!$Q$5,51,ROWS($51:52)-1)</f>
        <v>2</v>
      </c>
      <c r="J52">
        <f ca="1">OFFSET(Sample!$Q$5,75,ROWS($51:52)-1)</f>
        <v>1</v>
      </c>
      <c r="K52">
        <f ca="1">OFFSET(Sample!$Q$5,76,ROWS($51:52)-1)</f>
        <v>0</v>
      </c>
      <c r="L52">
        <f ca="1">OFFSET(Sample!$Q$5,77,ROWS($51:52)-1)</f>
        <v>0</v>
      </c>
      <c r="N52">
        <f ca="1">OFFSET(Sample!$Q$5,95,ROWS($51:52)-1)</f>
        <v>3</v>
      </c>
      <c r="O52">
        <f ca="1">OFFSET(Sample!$Q$5,96,ROWS($51:52)-1)</f>
        <v>0</v>
      </c>
      <c r="P52">
        <f ca="1">OFFSET(Sample!$Q$5,97,ROWS($51:52)-1)</f>
        <v>0</v>
      </c>
      <c r="R52">
        <f ca="1">OFFSET(Sample!$Q$5,114,ROWS($51:52)-1)</f>
        <v>0</v>
      </c>
      <c r="S52">
        <f ca="1">OFFSET(Sample!$Q$5,115,ROWS($51:52)-1)</f>
        <v>0</v>
      </c>
      <c r="T52">
        <f ca="1">OFFSET(Sample!$Q$5,116,ROWS($51:52)-1)</f>
        <v>0</v>
      </c>
    </row>
    <row r="53" spans="4:20" ht="12.75">
      <c r="D53" t="str">
        <f ca="1">OFFSET(Sample!$Q$5,0,ROWS($51:53)-1)</f>
        <v>Whittle</v>
      </c>
      <c r="F53">
        <f ca="1">OFFSET(Sample!$Q$5,49,ROWS($51:53)-1)</f>
        <v>31</v>
      </c>
      <c r="G53">
        <f ca="1">OFFSET(Sample!$Q$5,50,ROWS($51:53)-1)</f>
        <v>3</v>
      </c>
      <c r="H53">
        <f ca="1">OFFSET(Sample!$Q$5,51,ROWS($51:53)-1)</f>
        <v>0</v>
      </c>
      <c r="J53">
        <f ca="1">OFFSET(Sample!$Q$5,75,ROWS($51:53)-1)</f>
        <v>2</v>
      </c>
      <c r="K53">
        <f ca="1">OFFSET(Sample!$Q$5,76,ROWS($51:53)-1)</f>
        <v>0</v>
      </c>
      <c r="L53">
        <f ca="1">OFFSET(Sample!$Q$5,77,ROWS($51:53)-1)</f>
        <v>0</v>
      </c>
      <c r="N53">
        <f ca="1">OFFSET(Sample!$Q$5,95,ROWS($51:53)-1)</f>
        <v>2</v>
      </c>
      <c r="O53">
        <f ca="1">OFFSET(Sample!$Q$5,96,ROWS($51:53)-1)</f>
        <v>0</v>
      </c>
      <c r="P53">
        <f ca="1">OFFSET(Sample!$Q$5,97,ROWS($51:53)-1)</f>
        <v>0</v>
      </c>
      <c r="R53">
        <f ca="1">OFFSET(Sample!$Q$5,114,ROWS($51:53)-1)</f>
        <v>0</v>
      </c>
      <c r="S53">
        <f ca="1">OFFSET(Sample!$Q$5,115,ROWS($51:53)-1)</f>
        <v>0</v>
      </c>
      <c r="T53">
        <f ca="1">OFFSET(Sample!$Q$5,116,ROWS($51:53)-1)</f>
        <v>0</v>
      </c>
    </row>
    <row r="54" spans="4:20" ht="12.75">
      <c r="D54" t="str">
        <f ca="1">OFFSET(Sample!$Q$5,0,ROWS($51:54)-1)</f>
        <v>Pybus</v>
      </c>
      <c r="F54">
        <f ca="1">OFFSET(Sample!$Q$5,49,ROWS($51:54)-1)</f>
        <v>39</v>
      </c>
      <c r="G54">
        <f ca="1">OFFSET(Sample!$Q$5,50,ROWS($51:54)-1)</f>
        <v>0</v>
      </c>
      <c r="H54">
        <f ca="1">OFFSET(Sample!$Q$5,51,ROWS($51:54)-1)</f>
        <v>0</v>
      </c>
      <c r="J54">
        <f ca="1">OFFSET(Sample!$Q$5,75,ROWS($51:54)-1)</f>
        <v>1</v>
      </c>
      <c r="K54">
        <f ca="1">OFFSET(Sample!$Q$5,76,ROWS($51:54)-1)</f>
        <v>0</v>
      </c>
      <c r="L54">
        <f ca="1">OFFSET(Sample!$Q$5,77,ROWS($51:54)-1)</f>
        <v>0</v>
      </c>
      <c r="N54">
        <f ca="1">OFFSET(Sample!$Q$5,95,ROWS($51:54)-1)</f>
        <v>3</v>
      </c>
      <c r="O54">
        <f ca="1">OFFSET(Sample!$Q$5,96,ROWS($51:54)-1)</f>
        <v>0</v>
      </c>
      <c r="P54">
        <f ca="1">OFFSET(Sample!$Q$5,97,ROWS($51:54)-1)</f>
        <v>0</v>
      </c>
      <c r="R54">
        <f ca="1">OFFSET(Sample!$Q$5,114,ROWS($51:54)-1)</f>
        <v>0</v>
      </c>
      <c r="S54">
        <f ca="1">OFFSET(Sample!$Q$5,115,ROWS($51:54)-1)</f>
        <v>0</v>
      </c>
      <c r="T54">
        <f ca="1">OFFSET(Sample!$Q$5,116,ROWS($51:54)-1)</f>
        <v>0</v>
      </c>
    </row>
    <row r="55" spans="4:20" ht="12.75">
      <c r="D55" t="str">
        <f ca="1">OFFSET(Sample!$Q$5,0,ROWS($51:55)-1)</f>
        <v>Kouogun</v>
      </c>
      <c r="F55">
        <f ca="1">OFFSET(Sample!$Q$5,49,ROWS($51:55)-1)</f>
        <v>36</v>
      </c>
      <c r="G55">
        <f ca="1">OFFSET(Sample!$Q$5,50,ROWS($51:55)-1)</f>
        <v>2</v>
      </c>
      <c r="H55">
        <f ca="1">OFFSET(Sample!$Q$5,51,ROWS($51:55)-1)</f>
        <v>2</v>
      </c>
      <c r="J55">
        <f ca="1">OFFSET(Sample!$Q$5,75,ROWS($51:55)-1)</f>
        <v>1</v>
      </c>
      <c r="K55">
        <f ca="1">OFFSET(Sample!$Q$5,76,ROWS($51:55)-1)</f>
        <v>0</v>
      </c>
      <c r="L55">
        <f ca="1">OFFSET(Sample!$Q$5,77,ROWS($51:55)-1)</f>
        <v>0</v>
      </c>
      <c r="N55">
        <f ca="1">OFFSET(Sample!$Q$5,95,ROWS($51:55)-1)</f>
        <v>3</v>
      </c>
      <c r="O55">
        <f ca="1">OFFSET(Sample!$Q$5,96,ROWS($51:55)-1)</f>
        <v>0</v>
      </c>
      <c r="P55">
        <f ca="1">OFFSET(Sample!$Q$5,97,ROWS($51:55)-1)</f>
        <v>0</v>
      </c>
      <c r="R55">
        <f ca="1">OFFSET(Sample!$Q$5,114,ROWS($51:55)-1)</f>
        <v>0</v>
      </c>
      <c r="S55">
        <f ca="1">OFFSET(Sample!$Q$5,115,ROWS($51:55)-1)</f>
        <v>0</v>
      </c>
      <c r="T55">
        <f ca="1">OFFSET(Sample!$Q$5,116,ROWS($51:55)-1)</f>
        <v>0</v>
      </c>
    </row>
    <row r="56" spans="4:20" ht="12.75">
      <c r="D56" t="str">
        <f ca="1">OFFSET(Sample!$Q$5,0,ROWS($51:56)-1)</f>
        <v>Crookes</v>
      </c>
      <c r="F56">
        <f ca="1">OFFSET(Sample!$Q$5,49,ROWS($51:56)-1)</f>
        <v>22</v>
      </c>
      <c r="G56">
        <f ca="1">OFFSET(Sample!$Q$5,50,ROWS($51:56)-1)</f>
        <v>0</v>
      </c>
      <c r="H56">
        <f ca="1">OFFSET(Sample!$Q$5,51,ROWS($51:56)-1)</f>
        <v>3</v>
      </c>
      <c r="J56">
        <f ca="1">OFFSET(Sample!$Q$5,75,ROWS($51:56)-1)</f>
        <v>0</v>
      </c>
      <c r="K56">
        <f ca="1">OFFSET(Sample!$Q$5,76,ROWS($51:56)-1)</f>
        <v>0</v>
      </c>
      <c r="L56">
        <f ca="1">OFFSET(Sample!$Q$5,77,ROWS($51:56)-1)</f>
        <v>0</v>
      </c>
      <c r="N56">
        <f ca="1">OFFSET(Sample!$Q$5,95,ROWS($51:56)-1)</f>
        <v>3</v>
      </c>
      <c r="O56">
        <f ca="1">OFFSET(Sample!$Q$5,96,ROWS($51:56)-1)</f>
        <v>1</v>
      </c>
      <c r="P56">
        <f ca="1">OFFSET(Sample!$Q$5,97,ROWS($51:56)-1)</f>
        <v>0</v>
      </c>
      <c r="R56">
        <f ca="1">OFFSET(Sample!$Q$5,114,ROWS($51:56)-1)</f>
        <v>0</v>
      </c>
      <c r="S56">
        <f ca="1">OFFSET(Sample!$Q$5,115,ROWS($51:56)-1)</f>
        <v>0</v>
      </c>
      <c r="T56">
        <f ca="1">OFFSET(Sample!$Q$5,116,ROWS($51:56)-1)</f>
        <v>0</v>
      </c>
    </row>
    <row r="57" spans="4:20" ht="12.75">
      <c r="D57" t="str">
        <f ca="1">OFFSET(Sample!$Q$5,0,ROWS($51:57)-1)</f>
        <v>Kouhyar</v>
      </c>
      <c r="F57">
        <f ca="1">OFFSET(Sample!$Q$5,49,ROWS($51:57)-1)</f>
        <v>21</v>
      </c>
      <c r="G57">
        <f ca="1">OFFSET(Sample!$Q$5,50,ROWS($51:57)-1)</f>
        <v>10</v>
      </c>
      <c r="H57">
        <f ca="1">OFFSET(Sample!$Q$5,51,ROWS($51:57)-1)</f>
        <v>1</v>
      </c>
      <c r="J57">
        <f ca="1">OFFSET(Sample!$Q$5,75,ROWS($51:57)-1)</f>
        <v>1</v>
      </c>
      <c r="K57">
        <f ca="1">OFFSET(Sample!$Q$5,76,ROWS($51:57)-1)</f>
        <v>1</v>
      </c>
      <c r="L57">
        <f ca="1">OFFSET(Sample!$Q$5,77,ROWS($51:57)-1)</f>
        <v>0</v>
      </c>
      <c r="N57">
        <f ca="1">OFFSET(Sample!$Q$5,95,ROWS($51:57)-1)</f>
        <v>0</v>
      </c>
      <c r="O57">
        <f ca="1">OFFSET(Sample!$Q$5,96,ROWS($51:57)-1)</f>
        <v>0</v>
      </c>
      <c r="P57">
        <f ca="1">OFFSET(Sample!$Q$5,97,ROWS($51:57)-1)</f>
        <v>0</v>
      </c>
      <c r="R57">
        <f ca="1">OFFSET(Sample!$Q$5,114,ROWS($51:57)-1)</f>
        <v>0</v>
      </c>
      <c r="S57">
        <f ca="1">OFFSET(Sample!$Q$5,115,ROWS($51:57)-1)</f>
        <v>0</v>
      </c>
      <c r="T57">
        <f ca="1">OFFSET(Sample!$Q$5,116,ROWS($51:57)-1)</f>
        <v>0</v>
      </c>
    </row>
    <row r="58" spans="4:20" ht="12.75">
      <c r="D58" t="str">
        <f ca="1">OFFSET(Sample!$Q$5,0,ROWS($51:58)-1)</f>
        <v>Dyson</v>
      </c>
      <c r="F58">
        <f ca="1">OFFSET(Sample!$Q$5,49,ROWS($51:58)-1)</f>
        <v>42</v>
      </c>
      <c r="G58">
        <f ca="1">OFFSET(Sample!$Q$5,50,ROWS($51:58)-1)</f>
        <v>0</v>
      </c>
      <c r="H58">
        <f ca="1">OFFSET(Sample!$Q$5,51,ROWS($51:58)-1)</f>
        <v>4</v>
      </c>
      <c r="J58">
        <f ca="1">OFFSET(Sample!$Q$5,75,ROWS($51:58)-1)</f>
        <v>1</v>
      </c>
      <c r="K58">
        <f ca="1">OFFSET(Sample!$Q$5,76,ROWS($51:58)-1)</f>
        <v>1</v>
      </c>
      <c r="L58">
        <f ca="1">OFFSET(Sample!$Q$5,77,ROWS($51:58)-1)</f>
        <v>1</v>
      </c>
      <c r="N58">
        <f ca="1">OFFSET(Sample!$Q$5,95,ROWS($51:58)-1)</f>
        <v>3</v>
      </c>
      <c r="O58">
        <f ca="1">OFFSET(Sample!$Q$5,96,ROWS($51:58)-1)</f>
        <v>1</v>
      </c>
      <c r="P58">
        <f ca="1">OFFSET(Sample!$Q$5,97,ROWS($51:58)-1)</f>
        <v>1</v>
      </c>
      <c r="R58">
        <f ca="1">OFFSET(Sample!$Q$5,114,ROWS($51:58)-1)</f>
        <v>0</v>
      </c>
      <c r="S58">
        <f ca="1">OFFSET(Sample!$Q$5,115,ROWS($51:58)-1)</f>
        <v>0</v>
      </c>
      <c r="T58">
        <f ca="1">OFFSET(Sample!$Q$5,116,ROWS($51:58)-1)</f>
        <v>0</v>
      </c>
    </row>
    <row r="59" spans="4:20" ht="12.75">
      <c r="D59" t="str">
        <f ca="1">OFFSET(Sample!$Q$5,0,ROWS($51:59)-1)</f>
        <v>John-Lewis</v>
      </c>
      <c r="F59">
        <f ca="1">OFFSET(Sample!$Q$5,49,ROWS($51:59)-1)</f>
        <v>41</v>
      </c>
      <c r="G59">
        <f ca="1">OFFSET(Sample!$Q$5,50,ROWS($51:59)-1)</f>
        <v>0</v>
      </c>
      <c r="H59">
        <f ca="1">OFFSET(Sample!$Q$5,51,ROWS($51:59)-1)</f>
        <v>14</v>
      </c>
      <c r="J59">
        <f ca="1">OFFSET(Sample!$Q$5,75,ROWS($51:59)-1)</f>
        <v>0</v>
      </c>
      <c r="K59">
        <f ca="1">OFFSET(Sample!$Q$5,76,ROWS($51:59)-1)</f>
        <v>1</v>
      </c>
      <c r="L59">
        <f ca="1">OFFSET(Sample!$Q$5,77,ROWS($51:59)-1)</f>
        <v>0</v>
      </c>
      <c r="N59">
        <f ca="1">OFFSET(Sample!$Q$5,95,ROWS($51:59)-1)</f>
        <v>2</v>
      </c>
      <c r="O59">
        <f ca="1">OFFSET(Sample!$Q$5,96,ROWS($51:59)-1)</f>
        <v>1</v>
      </c>
      <c r="P59">
        <f ca="1">OFFSET(Sample!$Q$5,97,ROWS($51:59)-1)</f>
        <v>3</v>
      </c>
      <c r="R59">
        <f ca="1">OFFSET(Sample!$Q$5,114,ROWS($51:59)-1)</f>
        <v>0</v>
      </c>
      <c r="S59">
        <f ca="1">OFFSET(Sample!$Q$5,115,ROWS($51:59)-1)</f>
        <v>0</v>
      </c>
      <c r="T59">
        <f ca="1">OFFSET(Sample!$Q$5,116,ROWS($51:59)-1)</f>
        <v>0</v>
      </c>
    </row>
    <row r="60" spans="4:20" ht="12.75">
      <c r="D60" t="str">
        <f ca="1">OFFSET(Sample!$Q$5,0,ROWS($51:60)-1)</f>
        <v>Hancox</v>
      </c>
      <c r="F60">
        <f ca="1">OFFSET(Sample!$Q$5,49,ROWS($51:60)-1)</f>
        <v>30</v>
      </c>
      <c r="G60">
        <f ca="1">OFFSET(Sample!$Q$5,50,ROWS($51:60)-1)</f>
        <v>7</v>
      </c>
      <c r="H60">
        <f ca="1">OFFSET(Sample!$Q$5,51,ROWS($51:60)-1)</f>
        <v>2</v>
      </c>
      <c r="J60">
        <f ca="1">OFFSET(Sample!$Q$5,75,ROWS($51:60)-1)</f>
        <v>1</v>
      </c>
      <c r="K60">
        <f ca="1">OFFSET(Sample!$Q$5,76,ROWS($51:60)-1)</f>
        <v>1</v>
      </c>
      <c r="L60">
        <f ca="1">OFFSET(Sample!$Q$5,77,ROWS($51:60)-1)</f>
        <v>1</v>
      </c>
      <c r="N60">
        <f ca="1">OFFSET(Sample!$Q$5,95,ROWS($51:60)-1)</f>
        <v>2</v>
      </c>
      <c r="O60">
        <f ca="1">OFFSET(Sample!$Q$5,96,ROWS($51:60)-1)</f>
        <v>2</v>
      </c>
      <c r="P60">
        <f ca="1">OFFSET(Sample!$Q$5,97,ROWS($51:60)-1)</f>
        <v>0</v>
      </c>
      <c r="R60">
        <f ca="1">OFFSET(Sample!$Q$5,114,ROWS($51:60)-1)</f>
        <v>0</v>
      </c>
      <c r="S60">
        <f ca="1">OFFSET(Sample!$Q$5,115,ROWS($51:60)-1)</f>
        <v>0</v>
      </c>
      <c r="T60">
        <f ca="1">OFFSET(Sample!$Q$5,116,ROWS($51:60)-1)</f>
        <v>0</v>
      </c>
    </row>
    <row r="61" spans="4:20" ht="12.75">
      <c r="D61" t="str">
        <f ca="1">OFFSET(Sample!$Q$5,0,ROWS($51:61)-1)</f>
        <v>James L</v>
      </c>
      <c r="F61">
        <f ca="1">OFFSET(Sample!$Q$5,49,ROWS($51:61)-1)</f>
        <v>6</v>
      </c>
      <c r="G61">
        <f ca="1">OFFSET(Sample!$Q$5,50,ROWS($51:61)-1)</f>
        <v>10</v>
      </c>
      <c r="H61">
        <f ca="1">OFFSET(Sample!$Q$5,51,ROWS($51:61)-1)</f>
        <v>1</v>
      </c>
      <c r="J61">
        <f ca="1">OFFSET(Sample!$Q$5,75,ROWS($51:61)-1)</f>
        <v>2</v>
      </c>
      <c r="K61">
        <f ca="1">OFFSET(Sample!$Q$5,76,ROWS($51:61)-1)</f>
        <v>0</v>
      </c>
      <c r="L61">
        <f ca="1">OFFSET(Sample!$Q$5,77,ROWS($51:61)-1)</f>
        <v>0</v>
      </c>
      <c r="N61">
        <f ca="1">OFFSET(Sample!$Q$5,95,ROWS($51:61)-1)</f>
        <v>1</v>
      </c>
      <c r="O61">
        <f ca="1">OFFSET(Sample!$Q$5,96,ROWS($51:61)-1)</f>
        <v>0</v>
      </c>
      <c r="P61">
        <f ca="1">OFFSET(Sample!$Q$5,97,ROWS($51:61)-1)</f>
        <v>0</v>
      </c>
      <c r="R61">
        <f ca="1">OFFSET(Sample!$Q$5,114,ROWS($51:61)-1)</f>
        <v>0</v>
      </c>
      <c r="S61">
        <f ca="1">OFFSET(Sample!$Q$5,115,ROWS($51:61)-1)</f>
        <v>0</v>
      </c>
      <c r="T61">
        <f ca="1">OFFSET(Sample!$Q$5,116,ROWS($51:61)-1)</f>
        <v>0</v>
      </c>
    </row>
    <row r="62" spans="4:20" ht="12.75">
      <c r="D62" t="str">
        <f ca="1">OFFSET(Sample!$Q$5,0,ROWS($51:62)-1)</f>
        <v>Hurst</v>
      </c>
      <c r="F62">
        <f ca="1">OFFSET(Sample!$Q$5,49,ROWS($51:62)-1)</f>
        <v>24</v>
      </c>
      <c r="G62">
        <f ca="1">OFFSET(Sample!$Q$5,50,ROWS($51:62)-1)</f>
        <v>9</v>
      </c>
      <c r="H62">
        <f ca="1">OFFSET(Sample!$Q$5,51,ROWS($51:62)-1)</f>
        <v>2</v>
      </c>
      <c r="J62">
        <f ca="1">OFFSET(Sample!$Q$5,75,ROWS($51:62)-1)</f>
        <v>1</v>
      </c>
      <c r="K62">
        <f ca="1">OFFSET(Sample!$Q$5,76,ROWS($51:62)-1)</f>
        <v>0</v>
      </c>
      <c r="L62">
        <f ca="1">OFFSET(Sample!$Q$5,77,ROWS($51:62)-1)</f>
        <v>0</v>
      </c>
      <c r="N62">
        <f ca="1">OFFSET(Sample!$Q$5,95,ROWS($51:62)-1)</f>
        <v>1</v>
      </c>
      <c r="O62">
        <f ca="1">OFFSET(Sample!$Q$5,96,ROWS($51:62)-1)</f>
        <v>1</v>
      </c>
      <c r="P62">
        <f ca="1">OFFSET(Sample!$Q$5,97,ROWS($51:62)-1)</f>
        <v>0</v>
      </c>
      <c r="R62">
        <f ca="1">OFFSET(Sample!$Q$5,114,ROWS($51:62)-1)</f>
        <v>0</v>
      </c>
      <c r="S62">
        <f ca="1">OFFSET(Sample!$Q$5,115,ROWS($51:62)-1)</f>
        <v>0</v>
      </c>
      <c r="T62">
        <f ca="1">OFFSET(Sample!$Q$5,116,ROWS($51:62)-1)</f>
        <v>0</v>
      </c>
    </row>
    <row r="63" spans="4:20" ht="12.75">
      <c r="D63" t="str">
        <f ca="1">OFFSET(Sample!$Q$5,0,ROWS($51:63)-1)</f>
        <v>Kerr</v>
      </c>
      <c r="F63">
        <f ca="1">OFFSET(Sample!$Q$5,49,ROWS($51:63)-1)</f>
        <v>21</v>
      </c>
      <c r="G63">
        <f ca="1">OFFSET(Sample!$Q$5,50,ROWS($51:63)-1)</f>
        <v>3</v>
      </c>
      <c r="H63">
        <f ca="1">OFFSET(Sample!$Q$5,51,ROWS($51:63)-1)</f>
        <v>2</v>
      </c>
      <c r="J63">
        <f ca="1">OFFSET(Sample!$Q$5,75,ROWS($51:63)-1)</f>
        <v>1</v>
      </c>
      <c r="K63">
        <f ca="1">OFFSET(Sample!$Q$5,76,ROWS($51:63)-1)</f>
        <v>0</v>
      </c>
      <c r="L63">
        <f ca="1">OFFSET(Sample!$Q$5,77,ROWS($51:63)-1)</f>
        <v>0</v>
      </c>
      <c r="N63">
        <f ca="1">OFFSET(Sample!$Q$5,95,ROWS($51:63)-1)</f>
        <v>2</v>
      </c>
      <c r="O63">
        <f ca="1">OFFSET(Sample!$Q$5,96,ROWS($51:63)-1)</f>
        <v>0</v>
      </c>
      <c r="P63">
        <f ca="1">OFFSET(Sample!$Q$5,97,ROWS($51:63)-1)</f>
        <v>1</v>
      </c>
      <c r="R63">
        <f ca="1">OFFSET(Sample!$Q$5,114,ROWS($51:63)-1)</f>
        <v>0</v>
      </c>
      <c r="S63">
        <f ca="1">OFFSET(Sample!$Q$5,115,ROWS($51:63)-1)</f>
        <v>0</v>
      </c>
      <c r="T63">
        <f ca="1">OFFSET(Sample!$Q$5,116,ROWS($51:63)-1)</f>
        <v>0</v>
      </c>
    </row>
    <row r="64" spans="4:20" ht="12.75">
      <c r="D64" t="str">
        <f ca="1">OFFSET(Sample!$Q$5,0,ROWS($51:64)-1)</f>
        <v>Boden</v>
      </c>
      <c r="F64">
        <f ca="1">OFFSET(Sample!$Q$5,49,ROWS($51:64)-1)</f>
        <v>1</v>
      </c>
      <c r="G64">
        <f ca="1">OFFSET(Sample!$Q$5,50,ROWS($51:64)-1)</f>
        <v>3</v>
      </c>
      <c r="H64">
        <f ca="1">OFFSET(Sample!$Q$5,51,ROWS($51:64)-1)</f>
        <v>0</v>
      </c>
      <c r="J64">
        <f ca="1">OFFSET(Sample!$Q$5,75,ROWS($51:64)-1)</f>
        <v>0</v>
      </c>
      <c r="K64">
        <f ca="1">OFFSET(Sample!$Q$5,76,ROWS($51:64)-1)</f>
        <v>0</v>
      </c>
      <c r="L64">
        <f ca="1">OFFSET(Sample!$Q$5,77,ROWS($51:64)-1)</f>
        <v>0</v>
      </c>
      <c r="N64">
        <f ca="1">OFFSET(Sample!$Q$5,95,ROWS($51:64)-1)</f>
        <v>0</v>
      </c>
      <c r="O64">
        <f ca="1">OFFSET(Sample!$Q$5,96,ROWS($51:64)-1)</f>
        <v>0</v>
      </c>
      <c r="P64">
        <f ca="1">OFFSET(Sample!$Q$5,97,ROWS($51:64)-1)</f>
        <v>0</v>
      </c>
      <c r="R64">
        <f ca="1">OFFSET(Sample!$Q$5,114,ROWS($51:64)-1)</f>
        <v>0</v>
      </c>
      <c r="S64">
        <f ca="1">OFFSET(Sample!$Q$5,115,ROWS($51:64)-1)</f>
        <v>0</v>
      </c>
      <c r="T64">
        <f ca="1">OFFSET(Sample!$Q$5,116,ROWS($51:64)-1)</f>
        <v>0</v>
      </c>
    </row>
    <row r="65" spans="4:20" ht="12.75">
      <c r="D65" t="str">
        <f ca="1">OFFSET(Sample!$Q$5,0,ROWS($51:65)-1)</f>
        <v>Burgess</v>
      </c>
      <c r="F65">
        <f ca="1">OFFSET(Sample!$Q$5,49,ROWS($51:65)-1)</f>
        <v>0</v>
      </c>
      <c r="G65">
        <f ca="1">OFFSET(Sample!$Q$5,50,ROWS($51:65)-1)</f>
        <v>9</v>
      </c>
      <c r="H65">
        <f ca="1">OFFSET(Sample!$Q$5,51,ROWS($51:65)-1)</f>
        <v>0</v>
      </c>
      <c r="J65">
        <f ca="1">OFFSET(Sample!$Q$5,75,ROWS($51:65)-1)</f>
        <v>0</v>
      </c>
      <c r="K65">
        <f ca="1">OFFSET(Sample!$Q$5,76,ROWS($51:65)-1)</f>
        <v>0</v>
      </c>
      <c r="L65">
        <f ca="1">OFFSET(Sample!$Q$5,77,ROWS($51:65)-1)</f>
        <v>0</v>
      </c>
      <c r="N65">
        <f ca="1">OFFSET(Sample!$Q$5,95,ROWS($51:65)-1)</f>
        <v>1</v>
      </c>
      <c r="O65">
        <f ca="1">OFFSET(Sample!$Q$5,96,ROWS($51:65)-1)</f>
        <v>1</v>
      </c>
      <c r="P65">
        <f ca="1">OFFSET(Sample!$Q$5,97,ROWS($51:65)-1)</f>
        <v>0</v>
      </c>
      <c r="R65">
        <f ca="1">OFFSET(Sample!$Q$5,114,ROWS($51:65)-1)</f>
        <v>0</v>
      </c>
      <c r="S65">
        <f ca="1">OFFSET(Sample!$Q$5,115,ROWS($51:65)-1)</f>
        <v>0</v>
      </c>
      <c r="T65">
        <f ca="1">OFFSET(Sample!$Q$5,116,ROWS($51:65)-1)</f>
        <v>0</v>
      </c>
    </row>
    <row r="66" spans="4:20" ht="12.75">
      <c r="D66" t="str">
        <f ca="1">OFFSET(Sample!$Q$5,0,ROWS($51:66)-1)</f>
        <v>Whitley</v>
      </c>
      <c r="F66">
        <f ca="1">OFFSET(Sample!$Q$5,49,ROWS($51:66)-1)</f>
        <v>15</v>
      </c>
      <c r="G66">
        <f ca="1">OFFSET(Sample!$Q$5,50,ROWS($51:66)-1)</f>
        <v>1</v>
      </c>
      <c r="H66">
        <f ca="1">OFFSET(Sample!$Q$5,51,ROWS($51:66)-1)</f>
        <v>0</v>
      </c>
      <c r="J66">
        <f ca="1">OFFSET(Sample!$Q$5,75,ROWS($51:66)-1)</f>
        <v>0</v>
      </c>
      <c r="K66">
        <f ca="1">OFFSET(Sample!$Q$5,76,ROWS($51:66)-1)</f>
        <v>0</v>
      </c>
      <c r="L66">
        <f ca="1">OFFSET(Sample!$Q$5,77,ROWS($51:66)-1)</f>
        <v>0</v>
      </c>
      <c r="N66">
        <f ca="1">OFFSET(Sample!$Q$5,95,ROWS($51:66)-1)</f>
        <v>3</v>
      </c>
      <c r="O66">
        <f ca="1">OFFSET(Sample!$Q$5,96,ROWS($51:66)-1)</f>
        <v>0</v>
      </c>
      <c r="P66">
        <f ca="1">OFFSET(Sample!$Q$5,97,ROWS($51:66)-1)</f>
        <v>0</v>
      </c>
      <c r="R66">
        <f ca="1">OFFSET(Sample!$Q$5,114,ROWS($51:66)-1)</f>
        <v>0</v>
      </c>
      <c r="S66">
        <f ca="1">OFFSET(Sample!$Q$5,115,ROWS($51:66)-1)</f>
        <v>0</v>
      </c>
      <c r="T66">
        <f ca="1">OFFSET(Sample!$Q$5,116,ROWS($51:66)-1)</f>
        <v>0</v>
      </c>
    </row>
    <row r="67" spans="4:20" ht="12.75">
      <c r="D67" t="str">
        <f ca="1">OFFSET(Sample!$Q$5,0,ROWS($51:67)-1)</f>
        <v>Fallowfield</v>
      </c>
      <c r="F67">
        <f ca="1">OFFSET(Sample!$Q$5,49,ROWS($51:67)-1)</f>
        <v>36</v>
      </c>
      <c r="G67">
        <f ca="1">OFFSET(Sample!$Q$5,50,ROWS($51:67)-1)</f>
        <v>1</v>
      </c>
      <c r="H67">
        <f ca="1">OFFSET(Sample!$Q$5,51,ROWS($51:67)-1)</f>
        <v>2</v>
      </c>
      <c r="J67">
        <f ca="1">OFFSET(Sample!$Q$5,75,ROWS($51:67)-1)</f>
        <v>2</v>
      </c>
      <c r="K67">
        <f ca="1">OFFSET(Sample!$Q$5,76,ROWS($51:67)-1)</f>
        <v>0</v>
      </c>
      <c r="L67">
        <f ca="1">OFFSET(Sample!$Q$5,77,ROWS($51:67)-1)</f>
        <v>0</v>
      </c>
      <c r="N67">
        <f ca="1">OFFSET(Sample!$Q$5,95,ROWS($51:67)-1)</f>
        <v>1</v>
      </c>
      <c r="O67">
        <f ca="1">OFFSET(Sample!$Q$5,96,ROWS($51:67)-1)</f>
        <v>1</v>
      </c>
      <c r="P67">
        <f ca="1">OFFSET(Sample!$Q$5,97,ROWS($51:67)-1)</f>
        <v>0</v>
      </c>
      <c r="R67">
        <f ca="1">OFFSET(Sample!$Q$5,114,ROWS($51:67)-1)</f>
        <v>0</v>
      </c>
      <c r="S67">
        <f ca="1">OFFSET(Sample!$Q$5,115,ROWS($51:67)-1)</f>
        <v>0</v>
      </c>
      <c r="T67">
        <f ca="1">OFFSET(Sample!$Q$5,116,ROWS($51:67)-1)</f>
        <v>0</v>
      </c>
    </row>
    <row r="68" spans="4:20" ht="12.75">
      <c r="D68" t="str">
        <f ca="1">OFFSET(Sample!$Q$5,0,ROWS($51:68)-1)</f>
        <v>Duku</v>
      </c>
      <c r="F68">
        <f ca="1">OFFSET(Sample!$Q$5,49,ROWS($51:68)-1)</f>
        <v>10</v>
      </c>
      <c r="G68">
        <f ca="1">OFFSET(Sample!$Q$5,50,ROWS($51:68)-1)</f>
        <v>20</v>
      </c>
      <c r="H68">
        <f ca="1">OFFSET(Sample!$Q$5,51,ROWS($51:68)-1)</f>
        <v>4</v>
      </c>
      <c r="J68">
        <f ca="1">OFFSET(Sample!$Q$5,75,ROWS($51:68)-1)</f>
        <v>2</v>
      </c>
      <c r="K68">
        <f ca="1">OFFSET(Sample!$Q$5,76,ROWS($51:68)-1)</f>
        <v>0</v>
      </c>
      <c r="L68">
        <f ca="1">OFFSET(Sample!$Q$5,77,ROWS($51:68)-1)</f>
        <v>1</v>
      </c>
      <c r="N68">
        <f ca="1">OFFSET(Sample!$Q$5,95,ROWS($51:68)-1)</f>
        <v>3</v>
      </c>
      <c r="O68">
        <f ca="1">OFFSET(Sample!$Q$5,96,ROWS($51:68)-1)</f>
        <v>1</v>
      </c>
      <c r="P68">
        <f ca="1">OFFSET(Sample!$Q$5,97,ROWS($51:68)-1)</f>
        <v>2</v>
      </c>
      <c r="R68">
        <f ca="1">OFFSET(Sample!$Q$5,114,ROWS($51:68)-1)</f>
        <v>0</v>
      </c>
      <c r="S68">
        <f ca="1">OFFSET(Sample!$Q$5,115,ROWS($51:68)-1)</f>
        <v>0</v>
      </c>
      <c r="T68">
        <f ca="1">OFFSET(Sample!$Q$5,116,ROWS($51:68)-1)</f>
        <v>0</v>
      </c>
    </row>
    <row r="69" spans="4:20" ht="12.75">
      <c r="D69" t="str">
        <f ca="1">OFFSET(Sample!$Q$5,0,ROWS($51:69)-1)</f>
        <v>Sanders</v>
      </c>
      <c r="F69">
        <f ca="1">OFFSET(Sample!$Q$5,49,ROWS($51:69)-1)</f>
        <v>18</v>
      </c>
      <c r="G69">
        <f ca="1">OFFSET(Sample!$Q$5,50,ROWS($51:69)-1)</f>
        <v>2</v>
      </c>
      <c r="H69">
        <f ca="1">OFFSET(Sample!$Q$5,51,ROWS($51:69)-1)</f>
        <v>3</v>
      </c>
      <c r="J69">
        <f ca="1">OFFSET(Sample!$Q$5,75,ROWS($51:69)-1)</f>
        <v>2</v>
      </c>
      <c r="K69">
        <f ca="1">OFFSET(Sample!$Q$5,76,ROWS($51:69)-1)</f>
        <v>0</v>
      </c>
      <c r="L69">
        <f ca="1">OFFSET(Sample!$Q$5,77,ROWS($51:69)-1)</f>
        <v>0</v>
      </c>
      <c r="N69">
        <f ca="1">OFFSET(Sample!$Q$5,95,ROWS($51:69)-1)</f>
        <v>2</v>
      </c>
      <c r="O69">
        <f ca="1">OFFSET(Sample!$Q$5,96,ROWS($51:69)-1)</f>
        <v>0</v>
      </c>
      <c r="P69">
        <f ca="1">OFFSET(Sample!$Q$5,97,ROWS($51:69)-1)</f>
        <v>0</v>
      </c>
      <c r="R69">
        <f ca="1">OFFSET(Sample!$Q$5,114,ROWS($51:69)-1)</f>
        <v>0</v>
      </c>
      <c r="S69">
        <f ca="1">OFFSET(Sample!$Q$5,115,ROWS($51:69)-1)</f>
        <v>0</v>
      </c>
      <c r="T69">
        <f ca="1">OFFSET(Sample!$Q$5,116,ROWS($51:69)-1)</f>
        <v>0</v>
      </c>
    </row>
    <row r="70" spans="4:20" ht="12.75">
      <c r="D70" t="str">
        <f ca="1">OFFSET(Sample!$Q$5,0,ROWS($51:70)-1)</f>
        <v>James K</v>
      </c>
      <c r="F70">
        <f ca="1">OFFSET(Sample!$Q$5,49,ROWS($51:70)-1)</f>
        <v>0</v>
      </c>
      <c r="G70">
        <f ca="1">OFFSET(Sample!$Q$5,50,ROWS($51:70)-1)</f>
        <v>0</v>
      </c>
      <c r="H70">
        <f ca="1">OFFSET(Sample!$Q$5,51,ROWS($51:70)-1)</f>
        <v>0</v>
      </c>
      <c r="J70">
        <f ca="1">OFFSET(Sample!$Q$5,75,ROWS($51:70)-1)</f>
        <v>0</v>
      </c>
      <c r="K70">
        <f ca="1">OFFSET(Sample!$Q$5,76,ROWS($51:70)-1)</f>
        <v>0</v>
      </c>
      <c r="L70">
        <f ca="1">OFFSET(Sample!$Q$5,77,ROWS($51:70)-1)</f>
        <v>0</v>
      </c>
      <c r="N70">
        <f ca="1">OFFSET(Sample!$Q$5,95,ROWS($51:70)-1)</f>
        <v>0</v>
      </c>
      <c r="O70">
        <f ca="1">OFFSET(Sample!$Q$5,96,ROWS($51:70)-1)</f>
        <v>0</v>
      </c>
      <c r="P70">
        <f ca="1">OFFSET(Sample!$Q$5,97,ROWS($51:70)-1)</f>
        <v>0</v>
      </c>
      <c r="R70">
        <f ca="1">OFFSET(Sample!$Q$5,114,ROWS($51:70)-1)</f>
        <v>0</v>
      </c>
      <c r="S70">
        <f ca="1">OFFSET(Sample!$Q$5,115,ROWS($51:70)-1)</f>
        <v>0</v>
      </c>
      <c r="T70">
        <f ca="1">OFFSET(Sample!$Q$5,116,ROWS($51:70)-1)</f>
        <v>0</v>
      </c>
    </row>
    <row r="71" spans="4:20" ht="12.75">
      <c r="D71" t="str">
        <f ca="1">OFFSET(Sample!$Q$5,0,ROWS($51:71)-1)</f>
        <v>Greaves</v>
      </c>
      <c r="F71">
        <f ca="1">OFFSET(Sample!$Q$5,49,ROWS($51:71)-1)</f>
        <v>1</v>
      </c>
      <c r="G71">
        <f ca="1">OFFSET(Sample!$Q$5,50,ROWS($51:71)-1)</f>
        <v>4</v>
      </c>
      <c r="H71">
        <f ca="1">OFFSET(Sample!$Q$5,51,ROWS($51:71)-1)</f>
        <v>0</v>
      </c>
      <c r="J71">
        <f ca="1">OFFSET(Sample!$Q$5,75,ROWS($51:71)-1)</f>
        <v>0</v>
      </c>
      <c r="K71">
        <f ca="1">OFFSET(Sample!$Q$5,76,ROWS($51:71)-1)</f>
        <v>0</v>
      </c>
      <c r="L71">
        <f ca="1">OFFSET(Sample!$Q$5,77,ROWS($51:71)-1)</f>
        <v>0</v>
      </c>
      <c r="N71">
        <f ca="1">OFFSET(Sample!$Q$5,95,ROWS($51:71)-1)</f>
        <v>0</v>
      </c>
      <c r="O71">
        <f ca="1">OFFSET(Sample!$Q$5,96,ROWS($51:71)-1)</f>
        <v>1</v>
      </c>
      <c r="P71">
        <f ca="1">OFFSET(Sample!$Q$5,97,ROWS($51:71)-1)</f>
        <v>0</v>
      </c>
      <c r="R71">
        <f ca="1">OFFSET(Sample!$Q$5,114,ROWS($51:71)-1)</f>
        <v>0</v>
      </c>
      <c r="S71">
        <f ca="1">OFFSET(Sample!$Q$5,115,ROWS($51:71)-1)</f>
        <v>0</v>
      </c>
      <c r="T71">
        <f ca="1">OFFSET(Sample!$Q$5,116,ROWS($51:71)-1)</f>
        <v>0</v>
      </c>
    </row>
    <row r="72" spans="4:20" ht="12.75">
      <c r="D72" t="str">
        <f ca="1">OFFSET(Sample!$Q$5,0,ROWS($51:72)-1)</f>
        <v>Mafuta</v>
      </c>
      <c r="F72">
        <f ca="1">OFFSET(Sample!$Q$5,49,ROWS($51:72)-1)</f>
        <v>12</v>
      </c>
      <c r="G72">
        <f ca="1">OFFSET(Sample!$Q$5,50,ROWS($51:72)-1)</f>
        <v>7</v>
      </c>
      <c r="H72">
        <f ca="1">OFFSET(Sample!$Q$5,51,ROWS($51:72)-1)</f>
        <v>0</v>
      </c>
      <c r="J72">
        <f ca="1">OFFSET(Sample!$Q$5,75,ROWS($51:72)-1)</f>
        <v>2</v>
      </c>
      <c r="K72">
        <f ca="1">OFFSET(Sample!$Q$5,76,ROWS($51:72)-1)</f>
        <v>0</v>
      </c>
      <c r="L72">
        <f ca="1">OFFSET(Sample!$Q$5,77,ROWS($51:72)-1)</f>
        <v>0</v>
      </c>
      <c r="N72">
        <f ca="1">OFFSET(Sample!$Q$5,95,ROWS($51:72)-1)</f>
        <v>1</v>
      </c>
      <c r="O72">
        <f ca="1">OFFSET(Sample!$Q$5,96,ROWS($51:72)-1)</f>
        <v>0</v>
      </c>
      <c r="P72">
        <f ca="1">OFFSET(Sample!$Q$5,97,ROWS($51:72)-1)</f>
        <v>0</v>
      </c>
      <c r="R72">
        <f ca="1">OFFSET(Sample!$Q$5,114,ROWS($51:72)-1)</f>
        <v>0</v>
      </c>
      <c r="S72">
        <f ca="1">OFFSET(Sample!$Q$5,115,ROWS($51:72)-1)</f>
        <v>0</v>
      </c>
      <c r="T72">
        <f ca="1">OFFSET(Sample!$Q$5,116,ROWS($51:72)-1)</f>
        <v>0</v>
      </c>
    </row>
    <row r="73" spans="4:20" ht="12.75">
      <c r="D73" t="str">
        <f ca="1">OFFSET(Sample!$Q$5,0,ROWS($51:73)-1)</f>
        <v>Thomas</v>
      </c>
      <c r="F73">
        <f ca="1">OFFSET(Sample!$Q$5,49,ROWS($51:73)-1)</f>
        <v>5</v>
      </c>
      <c r="G73">
        <f ca="1">OFFSET(Sample!$Q$5,50,ROWS($51:73)-1)</f>
        <v>6</v>
      </c>
      <c r="H73">
        <f ca="1">OFFSET(Sample!$Q$5,51,ROWS($51:73)-1)</f>
        <v>0</v>
      </c>
      <c r="J73">
        <f ca="1">OFFSET(Sample!$Q$5,75,ROWS($51:73)-1)</f>
        <v>0</v>
      </c>
      <c r="K73">
        <f ca="1">OFFSET(Sample!$Q$5,76,ROWS($51:73)-1)</f>
        <v>1</v>
      </c>
      <c r="L73">
        <f ca="1">OFFSET(Sample!$Q$5,77,ROWS($51:73)-1)</f>
        <v>0</v>
      </c>
      <c r="N73">
        <f ca="1">OFFSET(Sample!$Q$5,95,ROWS($51:73)-1)</f>
        <v>2</v>
      </c>
      <c r="O73">
        <f ca="1">OFFSET(Sample!$Q$5,96,ROWS($51:73)-1)</f>
        <v>0</v>
      </c>
      <c r="P73">
        <f ca="1">OFFSET(Sample!$Q$5,97,ROWS($51:73)-1)</f>
        <v>2</v>
      </c>
      <c r="R73">
        <f ca="1">OFFSET(Sample!$Q$5,114,ROWS($51:73)-1)</f>
        <v>0</v>
      </c>
      <c r="S73">
        <f ca="1">OFFSET(Sample!$Q$5,115,ROWS($51:73)-1)</f>
        <v>0</v>
      </c>
      <c r="T73">
        <f ca="1">OFFSET(Sample!$Q$5,116,ROWS($51:73)-1)</f>
        <v>0</v>
      </c>
    </row>
    <row r="74" spans="4:20" ht="12.75">
      <c r="D74" t="str">
        <f ca="1">OFFSET(Sample!$Q$5,0,ROWS($51:74)-1)</f>
        <v>McLaughlin</v>
      </c>
      <c r="F74">
        <f ca="1">OFFSET(Sample!$Q$5,49,ROWS($51:74)-1)</f>
        <v>15</v>
      </c>
      <c r="G74">
        <f ca="1">OFFSET(Sample!$Q$5,50,ROWS($51:74)-1)</f>
        <v>3</v>
      </c>
      <c r="H74">
        <f ca="1">OFFSET(Sample!$Q$5,51,ROWS($51:74)-1)</f>
        <v>1</v>
      </c>
      <c r="J74">
        <f ca="1">OFFSET(Sample!$Q$5,75,ROWS($51:74)-1)</f>
        <v>0</v>
      </c>
      <c r="K74">
        <f ca="1">OFFSET(Sample!$Q$5,76,ROWS($51:74)-1)</f>
        <v>0</v>
      </c>
      <c r="L74">
        <f ca="1">OFFSET(Sample!$Q$5,77,ROWS($51:74)-1)</f>
        <v>0</v>
      </c>
      <c r="N74">
        <f ca="1">OFFSET(Sample!$Q$5,95,ROWS($51:74)-1)</f>
        <v>2</v>
      </c>
      <c r="O74">
        <f ca="1">OFFSET(Sample!$Q$5,96,ROWS($51:74)-1)</f>
        <v>1</v>
      </c>
      <c r="P74">
        <f ca="1">OFFSET(Sample!$Q$5,97,ROWS($51:74)-1)</f>
        <v>0</v>
      </c>
      <c r="R74">
        <f ca="1">OFFSET(Sample!$Q$5,114,ROWS($51:74)-1)</f>
        <v>0</v>
      </c>
      <c r="S74">
        <f ca="1">OFFSET(Sample!$Q$5,115,ROWS($51:74)-1)</f>
        <v>0</v>
      </c>
      <c r="T74">
        <f ca="1">OFFSET(Sample!$Q$5,116,ROWS($51:74)-1)</f>
        <v>0</v>
      </c>
    </row>
    <row r="75" spans="4:20" ht="12.75">
      <c r="D75" t="str">
        <f ca="1">OFFSET(Sample!$Q$5,0,ROWS($51:75)-1)</f>
        <v>Forde</v>
      </c>
      <c r="F75">
        <f ca="1">OFFSET(Sample!$Q$5,49,ROWS($51:75)-1)</f>
        <v>13</v>
      </c>
      <c r="G75">
        <f ca="1">OFFSET(Sample!$Q$5,50,ROWS($51:75)-1)</f>
        <v>7</v>
      </c>
      <c r="H75">
        <f ca="1">OFFSET(Sample!$Q$5,51,ROWS($51:75)-1)</f>
        <v>9</v>
      </c>
      <c r="J75">
        <f ca="1">OFFSET(Sample!$Q$5,75,ROWS($51:75)-1)</f>
        <v>0</v>
      </c>
      <c r="K75">
        <f ca="1">OFFSET(Sample!$Q$5,76,ROWS($51:75)-1)</f>
        <v>0</v>
      </c>
      <c r="L75">
        <f ca="1">OFFSET(Sample!$Q$5,77,ROWS($51:75)-1)</f>
        <v>0</v>
      </c>
      <c r="N75">
        <f ca="1">OFFSET(Sample!$Q$5,95,ROWS($51:75)-1)</f>
        <v>3</v>
      </c>
      <c r="O75">
        <f ca="1">OFFSET(Sample!$Q$5,96,ROWS($51:75)-1)</f>
        <v>0</v>
      </c>
      <c r="P75">
        <f ca="1">OFFSET(Sample!$Q$5,97,ROWS($51:75)-1)</f>
        <v>0</v>
      </c>
      <c r="R75">
        <f ca="1">OFFSET(Sample!$Q$5,114,ROWS($51:75)-1)</f>
        <v>0</v>
      </c>
      <c r="S75">
        <f ca="1">OFFSET(Sample!$Q$5,115,ROWS($51:75)-1)</f>
        <v>0</v>
      </c>
      <c r="T75">
        <f ca="1">OFFSET(Sample!$Q$5,116,ROWS($51:75)-1)</f>
        <v>0</v>
      </c>
    </row>
    <row r="76" spans="4:20" ht="12.75">
      <c r="D76" t="str">
        <f ca="1">OFFSET(Sample!$Q$5,0,ROWS($51:76)-1)</f>
        <v>Tanner</v>
      </c>
      <c r="F76">
        <f ca="1">OFFSET(Sample!$Q$5,49,ROWS($51:76)-1)</f>
        <v>2</v>
      </c>
      <c r="G76">
        <f ca="1">OFFSET(Sample!$Q$5,50,ROWS($51:76)-1)</f>
        <v>4</v>
      </c>
      <c r="H76">
        <f ca="1">OFFSET(Sample!$Q$5,51,ROWS($51:76)-1)</f>
        <v>0</v>
      </c>
      <c r="J76">
        <f ca="1">OFFSET(Sample!$Q$5,75,ROWS($51:76)-1)</f>
        <v>0</v>
      </c>
      <c r="K76">
        <f ca="1">OFFSET(Sample!$Q$5,76,ROWS($51:76)-1)</f>
        <v>0</v>
      </c>
      <c r="L76">
        <f ca="1">OFFSET(Sample!$Q$5,77,ROWS($51:76)-1)</f>
        <v>0</v>
      </c>
      <c r="N76">
        <f ca="1">OFFSET(Sample!$Q$5,95,ROWS($51:76)-1)</f>
        <v>0</v>
      </c>
      <c r="O76">
        <f ca="1">OFFSET(Sample!$Q$5,96,ROWS($51:76)-1)</f>
        <v>1</v>
      </c>
      <c r="P76">
        <f ca="1">OFFSET(Sample!$Q$5,97,ROWS($51:76)-1)</f>
        <v>0</v>
      </c>
      <c r="R76">
        <f ca="1">OFFSET(Sample!$Q$5,114,ROWS($51:76)-1)</f>
        <v>0</v>
      </c>
      <c r="S76">
        <f ca="1">OFFSET(Sample!$Q$5,115,ROWS($51:76)-1)</f>
        <v>0</v>
      </c>
      <c r="T76">
        <f ca="1">OFFSET(Sample!$Q$5,116,ROWS($51:76)-1)</f>
        <v>0</v>
      </c>
    </row>
    <row r="77" spans="4:20" ht="12.75">
      <c r="D77" t="str">
        <f ca="1">OFFSET(Sample!$Q$5,0,ROWS($51:77)-1)</f>
        <v>Bulmer</v>
      </c>
      <c r="F77">
        <f ca="1">OFFSET(Sample!$Q$5,49,ROWS($51:77)-1)</f>
        <v>0</v>
      </c>
      <c r="G77">
        <f ca="1">OFFSET(Sample!$Q$5,50,ROWS($51:77)-1)</f>
        <v>0</v>
      </c>
      <c r="H77">
        <f ca="1">OFFSET(Sample!$Q$5,51,ROWS($51:77)-1)</f>
        <v>0</v>
      </c>
      <c r="J77">
        <f ca="1">OFFSET(Sample!$Q$5,75,ROWS($51:77)-1)</f>
        <v>0</v>
      </c>
      <c r="K77">
        <f ca="1">OFFSET(Sample!$Q$5,76,ROWS($51:77)-1)</f>
        <v>0</v>
      </c>
      <c r="L77">
        <f ca="1">OFFSET(Sample!$Q$5,77,ROWS($51:77)-1)</f>
        <v>0</v>
      </c>
      <c r="N77">
        <f ca="1">OFFSET(Sample!$Q$5,95,ROWS($51:77)-1)</f>
        <v>0</v>
      </c>
      <c r="O77">
        <f ca="1">OFFSET(Sample!$Q$5,96,ROWS($51:77)-1)</f>
        <v>0</v>
      </c>
      <c r="P77">
        <f ca="1">OFFSET(Sample!$Q$5,97,ROWS($51:77)-1)</f>
        <v>0</v>
      </c>
      <c r="R77">
        <f ca="1">OFFSET(Sample!$Q$5,114,ROWS($51:77)-1)</f>
        <v>0</v>
      </c>
      <c r="S77">
        <f ca="1">OFFSET(Sample!$Q$5,115,ROWS($51:77)-1)</f>
        <v>0</v>
      </c>
      <c r="T77">
        <f ca="1">OFFSET(Sample!$Q$5,116,ROWS($51:77)-1)</f>
        <v>0</v>
      </c>
    </row>
    <row r="78" spans="4:20" ht="12.75">
      <c r="D78" t="str">
        <f ca="1">OFFSET(Sample!$Q$5,0,ROWS($51:78)-1)</f>
        <v>Campbell</v>
      </c>
      <c r="F78">
        <f ca="1">OFFSET(Sample!$Q$5,49,ROWS($51:78)-1)</f>
        <v>0</v>
      </c>
      <c r="G78">
        <f ca="1">OFFSET(Sample!$Q$5,50,ROWS($51:78)-1)</f>
        <v>1</v>
      </c>
      <c r="H78">
        <f ca="1">OFFSET(Sample!$Q$5,51,ROWS($51:78)-1)</f>
        <v>0</v>
      </c>
      <c r="J78">
        <f ca="1">OFFSET(Sample!$Q$5,75,ROWS($51:78)-1)</f>
        <v>0</v>
      </c>
      <c r="K78">
        <f ca="1">OFFSET(Sample!$Q$5,76,ROWS($51:78)-1)</f>
        <v>0</v>
      </c>
      <c r="L78">
        <f ca="1">OFFSET(Sample!$Q$5,77,ROWS($51:78)-1)</f>
        <v>0</v>
      </c>
      <c r="N78">
        <f ca="1">OFFSET(Sample!$Q$5,95,ROWS($51:78)-1)</f>
        <v>0</v>
      </c>
      <c r="O78">
        <f ca="1">OFFSET(Sample!$Q$5,96,ROWS($51:78)-1)</f>
        <v>0</v>
      </c>
      <c r="P78">
        <f ca="1">OFFSET(Sample!$Q$5,97,ROWS($51:78)-1)</f>
        <v>0</v>
      </c>
      <c r="R78">
        <f ca="1">OFFSET(Sample!$Q$5,114,ROWS($51:78)-1)</f>
        <v>0</v>
      </c>
      <c r="S78">
        <f ca="1">OFFSET(Sample!$Q$5,115,ROWS($51:78)-1)</f>
        <v>0</v>
      </c>
      <c r="T78">
        <f ca="1">OFFSET(Sample!$Q$5,116,ROWS($51:78)-1)</f>
        <v>0</v>
      </c>
    </row>
    <row r="79" spans="4:20" ht="12.75">
      <c r="D79" t="str">
        <f ca="1">OFFSET(Sample!$Q$5,0,ROWS($51:79)-1)</f>
        <v>Ellis</v>
      </c>
      <c r="F79">
        <f ca="1">OFFSET(Sample!$Q$5,49,ROWS($51:79)-1)</f>
        <v>14</v>
      </c>
      <c r="G79">
        <f ca="1">OFFSET(Sample!$Q$5,50,ROWS($51:79)-1)</f>
        <v>1</v>
      </c>
      <c r="H79">
        <f ca="1">OFFSET(Sample!$Q$5,51,ROWS($51:79)-1)</f>
        <v>0</v>
      </c>
      <c r="J79">
        <f ca="1">OFFSET(Sample!$Q$5,75,ROWS($51:79)-1)</f>
        <v>0</v>
      </c>
      <c r="K79">
        <f ca="1">OFFSET(Sample!$Q$5,76,ROWS($51:79)-1)</f>
        <v>0</v>
      </c>
      <c r="L79">
        <f ca="1">OFFSET(Sample!$Q$5,77,ROWS($51:79)-1)</f>
        <v>0</v>
      </c>
      <c r="N79">
        <f ca="1">OFFSET(Sample!$Q$5,95,ROWS($51:79)-1)</f>
        <v>0</v>
      </c>
      <c r="O79">
        <f ca="1">OFFSET(Sample!$Q$5,96,ROWS($51:79)-1)</f>
        <v>0</v>
      </c>
      <c r="P79">
        <f ca="1">OFFSET(Sample!$Q$5,97,ROWS($51:79)-1)</f>
        <v>0</v>
      </c>
      <c r="R79">
        <f ca="1">OFFSET(Sample!$Q$5,114,ROWS($51:79)-1)</f>
        <v>0</v>
      </c>
      <c r="S79">
        <f ca="1">OFFSET(Sample!$Q$5,115,ROWS($51:79)-1)</f>
        <v>0</v>
      </c>
      <c r="T79">
        <f ca="1">OFFSET(Sample!$Q$5,116,ROWS($51:79)-1)</f>
        <v>0</v>
      </c>
    </row>
    <row r="80" spans="4:20" ht="12.75">
      <c r="D80" t="str">
        <f ca="1">OFFSET(Sample!$Q$5,0,ROWS($51:80)-1)</f>
        <v>Rowe</v>
      </c>
      <c r="F80">
        <f ca="1">OFFSET(Sample!$Q$5,49,ROWS($51:80)-1)</f>
        <v>3</v>
      </c>
      <c r="G80">
        <f ca="1">OFFSET(Sample!$Q$5,50,ROWS($51:80)-1)</f>
        <v>1</v>
      </c>
      <c r="H80">
        <f ca="1">OFFSET(Sample!$Q$5,51,ROWS($51:80)-1)</f>
        <v>0</v>
      </c>
      <c r="J80">
        <f ca="1">OFFSET(Sample!$Q$5,75,ROWS($51:80)-1)</f>
        <v>0</v>
      </c>
      <c r="K80">
        <f ca="1">OFFSET(Sample!$Q$5,76,ROWS($51:80)-1)</f>
        <v>0</v>
      </c>
      <c r="L80">
        <f ca="1">OFFSET(Sample!$Q$5,77,ROWS($51:80)-1)</f>
        <v>0</v>
      </c>
      <c r="N80">
        <f ca="1">OFFSET(Sample!$Q$5,95,ROWS($51:80)-1)</f>
        <v>0</v>
      </c>
      <c r="O80">
        <f ca="1">OFFSET(Sample!$Q$5,96,ROWS($51:80)-1)</f>
        <v>0</v>
      </c>
      <c r="P80">
        <f ca="1">OFFSET(Sample!$Q$5,97,ROWS($51:80)-1)</f>
        <v>0</v>
      </c>
      <c r="R80">
        <f ca="1">OFFSET(Sample!$Q$5,114,ROWS($51:80)-1)</f>
        <v>0</v>
      </c>
      <c r="S80">
        <f ca="1">OFFSET(Sample!$Q$5,115,ROWS($51:80)-1)</f>
        <v>0</v>
      </c>
      <c r="T80">
        <f ca="1">OFFSET(Sample!$Q$5,116,ROWS($51:80)-1)</f>
        <v>0</v>
      </c>
    </row>
    <row r="81" spans="4:20" ht="12.75">
      <c r="D81" t="str">
        <f ca="1">OFFSET(Sample!$Q$5,0,ROWS($51:81)-1)</f>
        <v>Player  32</v>
      </c>
      <c r="F81">
        <f ca="1">OFFSET(Sample!$Q$5,49,ROWS($51:81)-1)</f>
        <v>0</v>
      </c>
      <c r="G81">
        <f ca="1">OFFSET(Sample!$Q$5,50,ROWS($51:81)-1)</f>
        <v>0</v>
      </c>
      <c r="H81">
        <f ca="1">OFFSET(Sample!$Q$5,51,ROWS($51:81)-1)</f>
        <v>0</v>
      </c>
      <c r="J81">
        <f ca="1">OFFSET(Sample!$Q$5,75,ROWS($51:81)-1)</f>
        <v>0</v>
      </c>
      <c r="K81">
        <f ca="1">OFFSET(Sample!$Q$5,76,ROWS($51:81)-1)</f>
        <v>0</v>
      </c>
      <c r="L81">
        <f ca="1">OFFSET(Sample!$Q$5,77,ROWS($51:81)-1)</f>
        <v>0</v>
      </c>
      <c r="N81">
        <f ca="1">OFFSET(Sample!$Q$5,95,ROWS($51:81)-1)</f>
        <v>0</v>
      </c>
      <c r="O81">
        <f ca="1">OFFSET(Sample!$Q$5,96,ROWS($51:81)-1)</f>
        <v>0</v>
      </c>
      <c r="P81">
        <f ca="1">OFFSET(Sample!$Q$5,97,ROWS($51:81)-1)</f>
        <v>0</v>
      </c>
      <c r="R81">
        <f ca="1">OFFSET(Sample!$Q$5,114,ROWS($51:81)-1)</f>
        <v>0</v>
      </c>
      <c r="S81">
        <f ca="1">OFFSET(Sample!$Q$5,115,ROWS($51:81)-1)</f>
        <v>0</v>
      </c>
      <c r="T81">
        <f ca="1">OFFSET(Sample!$Q$5,116,ROWS($51:81)-1)</f>
        <v>0</v>
      </c>
    </row>
    <row r="82" spans="4:20" ht="12.75">
      <c r="D82" t="str">
        <f ca="1">OFFSET(Sample!$Q$5,0,ROWS($51:82)-1)</f>
        <v>Player  33</v>
      </c>
      <c r="F82">
        <f ca="1">OFFSET(Sample!$Q$5,49,ROWS($51:82)-1)</f>
        <v>0</v>
      </c>
      <c r="G82">
        <f ca="1">OFFSET(Sample!$Q$5,50,ROWS($51:82)-1)</f>
        <v>0</v>
      </c>
      <c r="H82">
        <f ca="1">OFFSET(Sample!$Q$5,51,ROWS($51:82)-1)</f>
        <v>0</v>
      </c>
      <c r="J82">
        <f ca="1">OFFSET(Sample!$Q$5,75,ROWS($51:82)-1)</f>
        <v>0</v>
      </c>
      <c r="K82">
        <f ca="1">OFFSET(Sample!$Q$5,76,ROWS($51:82)-1)</f>
        <v>0</v>
      </c>
      <c r="L82">
        <f ca="1">OFFSET(Sample!$Q$5,77,ROWS($51:82)-1)</f>
        <v>0</v>
      </c>
      <c r="N82">
        <f ca="1">OFFSET(Sample!$Q$5,95,ROWS($51:82)-1)</f>
        <v>0</v>
      </c>
      <c r="O82">
        <f ca="1">OFFSET(Sample!$Q$5,96,ROWS($51:82)-1)</f>
        <v>0</v>
      </c>
      <c r="P82">
        <f ca="1">OFFSET(Sample!$Q$5,97,ROWS($51:82)-1)</f>
        <v>0</v>
      </c>
      <c r="R82">
        <f ca="1">OFFSET(Sample!$Q$5,114,ROWS($51:82)-1)</f>
        <v>0</v>
      </c>
      <c r="S82">
        <f ca="1">OFFSET(Sample!$Q$5,115,ROWS($51:82)-1)</f>
        <v>0</v>
      </c>
      <c r="T82">
        <f ca="1">OFFSET(Sample!$Q$5,116,ROWS($51:82)-1)</f>
        <v>0</v>
      </c>
    </row>
    <row r="83" spans="4:20" ht="12.75">
      <c r="D83" t="str">
        <f ca="1">OFFSET(Sample!$Q$5,0,ROWS($51:83)-1)</f>
        <v>Player  34</v>
      </c>
      <c r="F83">
        <f ca="1">OFFSET(Sample!$Q$5,49,ROWS($51:83)-1)</f>
        <v>0</v>
      </c>
      <c r="G83">
        <f ca="1">OFFSET(Sample!$Q$5,50,ROWS($51:83)-1)</f>
        <v>0</v>
      </c>
      <c r="H83">
        <f ca="1">OFFSET(Sample!$Q$5,51,ROWS($51:83)-1)</f>
        <v>0</v>
      </c>
      <c r="J83">
        <f ca="1">OFFSET(Sample!$Q$5,75,ROWS($51:83)-1)</f>
        <v>0</v>
      </c>
      <c r="K83">
        <f ca="1">OFFSET(Sample!$Q$5,76,ROWS($51:83)-1)</f>
        <v>0</v>
      </c>
      <c r="L83">
        <f ca="1">OFFSET(Sample!$Q$5,77,ROWS($51:83)-1)</f>
        <v>0</v>
      </c>
      <c r="N83">
        <f ca="1">OFFSET(Sample!$Q$5,95,ROWS($51:83)-1)</f>
        <v>0</v>
      </c>
      <c r="O83">
        <f ca="1">OFFSET(Sample!$Q$5,96,ROWS($51:83)-1)</f>
        <v>0</v>
      </c>
      <c r="P83">
        <f ca="1">OFFSET(Sample!$Q$5,97,ROWS($51:83)-1)</f>
        <v>0</v>
      </c>
      <c r="R83">
        <f ca="1">OFFSET(Sample!$Q$5,114,ROWS($51:83)-1)</f>
        <v>0</v>
      </c>
      <c r="S83">
        <f ca="1">OFFSET(Sample!$Q$5,115,ROWS($51:83)-1)</f>
        <v>0</v>
      </c>
      <c r="T83">
        <f ca="1">OFFSET(Sample!$Q$5,116,ROWS($51:83)-1)</f>
        <v>0</v>
      </c>
    </row>
    <row r="84" spans="4:20" ht="12.75">
      <c r="D84" t="str">
        <f ca="1">OFFSET(Sample!$Q$5,0,ROWS($51:84)-1)</f>
        <v>Player  35</v>
      </c>
      <c r="F84">
        <f ca="1">OFFSET(Sample!$Q$5,49,ROWS($51:84)-1)</f>
        <v>0</v>
      </c>
      <c r="G84">
        <f ca="1">OFFSET(Sample!$Q$5,50,ROWS($51:84)-1)</f>
        <v>0</v>
      </c>
      <c r="H84">
        <f ca="1">OFFSET(Sample!$Q$5,51,ROWS($51:84)-1)</f>
        <v>0</v>
      </c>
      <c r="J84">
        <f ca="1">OFFSET(Sample!$Q$5,75,ROWS($51:84)-1)</f>
        <v>0</v>
      </c>
      <c r="K84">
        <f ca="1">OFFSET(Sample!$Q$5,76,ROWS($51:84)-1)</f>
        <v>0</v>
      </c>
      <c r="L84">
        <f ca="1">OFFSET(Sample!$Q$5,77,ROWS($51:84)-1)</f>
        <v>0</v>
      </c>
      <c r="N84">
        <f ca="1">OFFSET(Sample!$Q$5,95,ROWS($51:84)-1)</f>
        <v>0</v>
      </c>
      <c r="O84">
        <f ca="1">OFFSET(Sample!$Q$5,96,ROWS($51:84)-1)</f>
        <v>0</v>
      </c>
      <c r="P84">
        <f ca="1">OFFSET(Sample!$Q$5,97,ROWS($51:84)-1)</f>
        <v>0</v>
      </c>
      <c r="R84">
        <f ca="1">OFFSET(Sample!$Q$5,114,ROWS($51:84)-1)</f>
        <v>0</v>
      </c>
      <c r="S84">
        <f ca="1">OFFSET(Sample!$Q$5,115,ROWS($51:84)-1)</f>
        <v>0</v>
      </c>
      <c r="T84">
        <f ca="1">OFFSET(Sample!$Q$5,116,ROWS($51:84)-1)</f>
        <v>0</v>
      </c>
    </row>
    <row r="85" spans="4:20" ht="12.75">
      <c r="D85" t="str">
        <f ca="1">OFFSET(Sample!$Q$5,0,ROWS($51:85)-1)</f>
        <v>Player  36</v>
      </c>
      <c r="F85">
        <f ca="1">OFFSET(Sample!$Q$5,49,ROWS($51:85)-1)</f>
        <v>0</v>
      </c>
      <c r="G85">
        <f ca="1">OFFSET(Sample!$Q$5,50,ROWS($51:85)-1)</f>
        <v>0</v>
      </c>
      <c r="H85">
        <f ca="1">OFFSET(Sample!$Q$5,51,ROWS($51:85)-1)</f>
        <v>0</v>
      </c>
      <c r="J85">
        <f ca="1">OFFSET(Sample!$Q$5,75,ROWS($51:85)-1)</f>
        <v>0</v>
      </c>
      <c r="K85">
        <f ca="1">OFFSET(Sample!$Q$5,76,ROWS($51:85)-1)</f>
        <v>0</v>
      </c>
      <c r="L85">
        <f ca="1">OFFSET(Sample!$Q$5,77,ROWS($51:85)-1)</f>
        <v>0</v>
      </c>
      <c r="N85">
        <f ca="1">OFFSET(Sample!$Q$5,95,ROWS($51:85)-1)</f>
        <v>0</v>
      </c>
      <c r="O85">
        <f ca="1">OFFSET(Sample!$Q$5,96,ROWS($51:85)-1)</f>
        <v>0</v>
      </c>
      <c r="P85">
        <f ca="1">OFFSET(Sample!$Q$5,97,ROWS($51:85)-1)</f>
        <v>0</v>
      </c>
      <c r="R85">
        <f ca="1">OFFSET(Sample!$Q$5,114,ROWS($51:85)-1)</f>
        <v>0</v>
      </c>
      <c r="S85">
        <f ca="1">OFFSET(Sample!$Q$5,115,ROWS($51:85)-1)</f>
        <v>0</v>
      </c>
      <c r="T85">
        <f ca="1">OFFSET(Sample!$Q$5,116,ROWS($51:85)-1)</f>
        <v>0</v>
      </c>
    </row>
    <row r="86" spans="4:20" ht="12.75">
      <c r="D86" t="str">
        <f ca="1">OFFSET(Sample!$Q$5,0,ROWS($51:86)-1)</f>
        <v>Player  37</v>
      </c>
      <c r="F86">
        <f ca="1">OFFSET(Sample!$Q$5,49,ROWS($51:86)-1)</f>
        <v>0</v>
      </c>
      <c r="G86">
        <f ca="1">OFFSET(Sample!$Q$5,50,ROWS($51:86)-1)</f>
        <v>0</v>
      </c>
      <c r="H86">
        <f ca="1">OFFSET(Sample!$Q$5,51,ROWS($51:86)-1)</f>
        <v>0</v>
      </c>
      <c r="J86">
        <f ca="1">OFFSET(Sample!$Q$5,75,ROWS($51:86)-1)</f>
        <v>0</v>
      </c>
      <c r="K86">
        <f ca="1">OFFSET(Sample!$Q$5,76,ROWS($51:86)-1)</f>
        <v>0</v>
      </c>
      <c r="L86">
        <f ca="1">OFFSET(Sample!$Q$5,77,ROWS($51:86)-1)</f>
        <v>0</v>
      </c>
      <c r="N86">
        <f ca="1">OFFSET(Sample!$Q$5,95,ROWS($51:86)-1)</f>
        <v>0</v>
      </c>
      <c r="O86">
        <f ca="1">OFFSET(Sample!$Q$5,96,ROWS($51:86)-1)</f>
        <v>0</v>
      </c>
      <c r="P86">
        <f ca="1">OFFSET(Sample!$Q$5,97,ROWS($51:86)-1)</f>
        <v>0</v>
      </c>
      <c r="R86">
        <f ca="1">OFFSET(Sample!$Q$5,114,ROWS($51:86)-1)</f>
        <v>0</v>
      </c>
      <c r="S86">
        <f ca="1">OFFSET(Sample!$Q$5,115,ROWS($51:86)-1)</f>
        <v>0</v>
      </c>
      <c r="T86">
        <f ca="1">OFFSET(Sample!$Q$5,116,ROWS($51:86)-1)</f>
        <v>0</v>
      </c>
    </row>
    <row r="87" spans="4:20" ht="12.75">
      <c r="D87" t="str">
        <f ca="1">OFFSET(Sample!$Q$5,0,ROWS($51:87)-1)</f>
        <v>Player  38</v>
      </c>
      <c r="F87">
        <f ca="1">OFFSET(Sample!$Q$5,49,ROWS($51:87)-1)</f>
        <v>0</v>
      </c>
      <c r="G87">
        <f ca="1">OFFSET(Sample!$Q$5,50,ROWS($51:87)-1)</f>
        <v>0</v>
      </c>
      <c r="H87">
        <f ca="1">OFFSET(Sample!$Q$5,51,ROWS($51:87)-1)</f>
        <v>0</v>
      </c>
      <c r="J87">
        <f ca="1">OFFSET(Sample!$Q$5,75,ROWS($51:87)-1)</f>
        <v>0</v>
      </c>
      <c r="K87">
        <f ca="1">OFFSET(Sample!$Q$5,76,ROWS($51:87)-1)</f>
        <v>0</v>
      </c>
      <c r="L87">
        <f ca="1">OFFSET(Sample!$Q$5,77,ROWS($51:87)-1)</f>
        <v>0</v>
      </c>
      <c r="N87">
        <f ca="1">OFFSET(Sample!$Q$5,95,ROWS($51:87)-1)</f>
        <v>0</v>
      </c>
      <c r="O87">
        <f ca="1">OFFSET(Sample!$Q$5,96,ROWS($51:87)-1)</f>
        <v>0</v>
      </c>
      <c r="P87">
        <f ca="1">OFFSET(Sample!$Q$5,97,ROWS($51:87)-1)</f>
        <v>0</v>
      </c>
      <c r="R87">
        <f ca="1">OFFSET(Sample!$Q$5,114,ROWS($51:87)-1)</f>
        <v>0</v>
      </c>
      <c r="S87">
        <f ca="1">OFFSET(Sample!$Q$5,115,ROWS($51:87)-1)</f>
        <v>0</v>
      </c>
      <c r="T87">
        <f ca="1">OFFSET(Sample!$Q$5,116,ROWS($51:87)-1)</f>
        <v>0</v>
      </c>
    </row>
    <row r="88" spans="4:20" ht="12.75">
      <c r="D88" t="str">
        <f ca="1">OFFSET(Sample!$Q$5,0,ROWS($51:88)-1)</f>
        <v>Player  39</v>
      </c>
      <c r="F88">
        <f ca="1">OFFSET(Sample!$Q$5,49,ROWS($51:88)-1)</f>
        <v>0</v>
      </c>
      <c r="G88">
        <f ca="1">OFFSET(Sample!$Q$5,50,ROWS($51:88)-1)</f>
        <v>0</v>
      </c>
      <c r="H88">
        <f ca="1">OFFSET(Sample!$Q$5,51,ROWS($51:88)-1)</f>
        <v>0</v>
      </c>
      <c r="J88">
        <f ca="1">OFFSET(Sample!$Q$5,75,ROWS($51:88)-1)</f>
        <v>0</v>
      </c>
      <c r="K88">
        <f ca="1">OFFSET(Sample!$Q$5,76,ROWS($51:88)-1)</f>
        <v>0</v>
      </c>
      <c r="L88">
        <f ca="1">OFFSET(Sample!$Q$5,77,ROWS($51:88)-1)</f>
        <v>0</v>
      </c>
      <c r="N88">
        <f ca="1">OFFSET(Sample!$Q$5,95,ROWS($51:88)-1)</f>
        <v>0</v>
      </c>
      <c r="O88">
        <f ca="1">OFFSET(Sample!$Q$5,96,ROWS($51:88)-1)</f>
        <v>0</v>
      </c>
      <c r="P88">
        <f ca="1">OFFSET(Sample!$Q$5,97,ROWS($51:88)-1)</f>
        <v>0</v>
      </c>
      <c r="R88">
        <f ca="1">OFFSET(Sample!$Q$5,114,ROWS($51:88)-1)</f>
        <v>0</v>
      </c>
      <c r="S88">
        <f ca="1">OFFSET(Sample!$Q$5,115,ROWS($51:88)-1)</f>
        <v>0</v>
      </c>
      <c r="T88">
        <f ca="1">OFFSET(Sample!$Q$5,116,ROWS($51:88)-1)</f>
        <v>0</v>
      </c>
    </row>
    <row r="89" spans="4:20" ht="12.75">
      <c r="D89" t="str">
        <f ca="1">OFFSET(Sample!$Q$5,0,ROWS($51:89)-1)</f>
        <v>Player  40</v>
      </c>
      <c r="F89">
        <f ca="1">OFFSET(Sample!$Q$5,49,ROWS($51:89)-1)</f>
        <v>0</v>
      </c>
      <c r="G89">
        <f ca="1">OFFSET(Sample!$Q$5,50,ROWS($51:89)-1)</f>
        <v>0</v>
      </c>
      <c r="H89">
        <f ca="1">OFFSET(Sample!$Q$5,51,ROWS($51:89)-1)</f>
        <v>0</v>
      </c>
      <c r="J89">
        <f ca="1">OFFSET(Sample!$Q$5,75,ROWS($51:89)-1)</f>
        <v>0</v>
      </c>
      <c r="K89">
        <f ca="1">OFFSET(Sample!$Q$5,76,ROWS($51:89)-1)</f>
        <v>0</v>
      </c>
      <c r="L89">
        <f ca="1">OFFSET(Sample!$Q$5,77,ROWS($51:89)-1)</f>
        <v>0</v>
      </c>
      <c r="N89">
        <f ca="1">OFFSET(Sample!$Q$5,95,ROWS($51:89)-1)</f>
        <v>0</v>
      </c>
      <c r="O89">
        <f ca="1">OFFSET(Sample!$Q$5,96,ROWS($51:89)-1)</f>
        <v>0</v>
      </c>
      <c r="P89">
        <f ca="1">OFFSET(Sample!$Q$5,97,ROWS($51:89)-1)</f>
        <v>0</v>
      </c>
      <c r="R89">
        <f ca="1">OFFSET(Sample!$Q$5,114,ROWS($51:89)-1)</f>
        <v>0</v>
      </c>
      <c r="S89">
        <f ca="1">OFFSET(Sample!$Q$5,115,ROWS($51:89)-1)</f>
        <v>0</v>
      </c>
      <c r="T89">
        <f ca="1">OFFSET(Sample!$Q$5,116,ROWS($51:89)-1)</f>
        <v>0</v>
      </c>
    </row>
    <row r="90" spans="4:20" ht="12.75">
      <c r="D90" t="str">
        <f ca="1">OFFSET(Sample!$Q$5,0,ROWS($51:90)-1)</f>
        <v>Player  41</v>
      </c>
      <c r="F90">
        <f ca="1">OFFSET(Sample!$Q$5,49,ROWS($51:90)-1)</f>
        <v>0</v>
      </c>
      <c r="G90">
        <f ca="1">OFFSET(Sample!$Q$5,50,ROWS($51:90)-1)</f>
        <v>0</v>
      </c>
      <c r="H90">
        <f ca="1">OFFSET(Sample!$Q$5,51,ROWS($51:90)-1)</f>
        <v>0</v>
      </c>
      <c r="J90">
        <f ca="1">OFFSET(Sample!$Q$5,75,ROWS($51:90)-1)</f>
        <v>0</v>
      </c>
      <c r="K90">
        <f ca="1">OFFSET(Sample!$Q$5,76,ROWS($51:90)-1)</f>
        <v>0</v>
      </c>
      <c r="L90">
        <f ca="1">OFFSET(Sample!$Q$5,77,ROWS($51:90)-1)</f>
        <v>0</v>
      </c>
      <c r="N90">
        <f ca="1">OFFSET(Sample!$Q$5,95,ROWS($51:90)-1)</f>
        <v>0</v>
      </c>
      <c r="O90">
        <f ca="1">OFFSET(Sample!$Q$5,96,ROWS($51:90)-1)</f>
        <v>0</v>
      </c>
      <c r="P90">
        <f ca="1">OFFSET(Sample!$Q$5,97,ROWS($51:90)-1)</f>
        <v>0</v>
      </c>
      <c r="R90">
        <f ca="1">OFFSET(Sample!$Q$5,114,ROWS($51:90)-1)</f>
        <v>0</v>
      </c>
      <c r="S90">
        <f ca="1">OFFSET(Sample!$Q$5,115,ROWS($51:90)-1)</f>
        <v>0</v>
      </c>
      <c r="T90">
        <f ca="1">OFFSET(Sample!$Q$5,116,ROWS($51:90)-1)</f>
        <v>0</v>
      </c>
    </row>
    <row r="91" spans="4:20" ht="12.75">
      <c r="D91" s="121" t="s">
        <v>173</v>
      </c>
      <c r="F91">
        <f ca="1">OFFSET(Sample!$Q$5,49,ROWS($51:91)-1)</f>
        <v>0</v>
      </c>
      <c r="G91">
        <f ca="1">OFFSET(Sample!$Q$5,50,ROWS($51:91)-1)</f>
        <v>0</v>
      </c>
      <c r="H91">
        <f ca="1">OFFSET(Sample!$Q$5,51,ROWS($51:91)-1)</f>
        <v>0</v>
      </c>
      <c r="J91">
        <f ca="1">OFFSET(Sample!$Q$5,75,ROWS($51:91)-1)</f>
        <v>0</v>
      </c>
      <c r="K91">
        <f ca="1">OFFSET(Sample!$Q$5,76,ROWS($51:91)-1)</f>
        <v>0</v>
      </c>
      <c r="L91">
        <f ca="1">OFFSET(Sample!$Q$5,77,ROWS($51:91)-1)</f>
        <v>0</v>
      </c>
      <c r="N91">
        <f ca="1">OFFSET(Sample!$Q$5,95,ROWS($51:91)-1)</f>
        <v>0</v>
      </c>
      <c r="O91">
        <f ca="1">OFFSET(Sample!$Q$5,96,ROWS($51:91)-1)</f>
        <v>0</v>
      </c>
      <c r="P91">
        <f ca="1">OFFSET(Sample!$Q$5,97,ROWS($51:91)-1)</f>
        <v>0</v>
      </c>
      <c r="R91">
        <f ca="1">OFFSET(Sample!$Q$5,114,ROWS($51:91)-1)</f>
        <v>0</v>
      </c>
      <c r="S91">
        <f ca="1">OFFSET(Sample!$Q$5,115,ROWS($51:91)-1)</f>
        <v>0</v>
      </c>
      <c r="T91">
        <f ca="1">OFFSET(Sample!$Q$5,116,ROWS($51:91)-1)</f>
        <v>0</v>
      </c>
    </row>
    <row r="92" spans="4:20" ht="12.75">
      <c r="D92" s="121" t="s">
        <v>165</v>
      </c>
      <c r="F92">
        <f ca="1">OFFSET(Sample!$Q$5,49,ROWS($51:92)-1)</f>
        <v>0</v>
      </c>
      <c r="G92">
        <f ca="1">OFFSET(Sample!$Q$5,50,ROWS($51:92)-1)</f>
        <v>0</v>
      </c>
      <c r="H92">
        <f ca="1">OFFSET(Sample!$Q$5,51,ROWS($51:92)-1)</f>
        <v>0</v>
      </c>
      <c r="J92">
        <f ca="1">OFFSET(Sample!$Q$5,75,ROWS($51:92)-1)</f>
        <v>0</v>
      </c>
      <c r="K92">
        <f ca="1">OFFSET(Sample!$Q$5,76,ROWS($51:92)-1)</f>
        <v>0</v>
      </c>
      <c r="L92">
        <f ca="1">OFFSET(Sample!$Q$5,77,ROWS($51:92)-1)</f>
        <v>0</v>
      </c>
      <c r="N92">
        <f ca="1">OFFSET(Sample!$Q$5,95,ROWS($51:92)-1)</f>
        <v>0</v>
      </c>
      <c r="O92">
        <f ca="1">OFFSET(Sample!$Q$5,96,ROWS($51:92)-1)</f>
        <v>0</v>
      </c>
      <c r="P92">
        <f ca="1">OFFSET(Sample!$Q$5,97,ROWS($51:92)-1)</f>
        <v>0</v>
      </c>
      <c r="R92">
        <f ca="1">OFFSET(Sample!$Q$5,114,ROWS($51:92)-1)</f>
        <v>0</v>
      </c>
      <c r="S92">
        <f ca="1">OFFSET(Sample!$Q$5,115,ROWS($51:92)-1)</f>
        <v>0</v>
      </c>
      <c r="T92">
        <f ca="1">OFFSET(Sample!$Q$5,116,ROWS($51:92)-1)</f>
        <v>0</v>
      </c>
    </row>
    <row r="93" spans="4:20" ht="12.75">
      <c r="D93" s="121" t="s">
        <v>166</v>
      </c>
      <c r="F93">
        <f ca="1">OFFSET(Sample!$Q$5,49,ROWS($51:93)-1)</f>
        <v>0</v>
      </c>
      <c r="G93">
        <f ca="1">OFFSET(Sample!$Q$5,50,ROWS($51:93)-1)</f>
        <v>0</v>
      </c>
      <c r="H93">
        <f ca="1">OFFSET(Sample!$Q$5,51,ROWS($51:93)-1)</f>
        <v>0</v>
      </c>
      <c r="J93">
        <f ca="1">OFFSET(Sample!$Q$5,75,ROWS($51:93)-1)</f>
        <v>0</v>
      </c>
      <c r="K93">
        <f ca="1">OFFSET(Sample!$Q$5,76,ROWS($51:93)-1)</f>
        <v>0</v>
      </c>
      <c r="L93">
        <f ca="1">OFFSET(Sample!$Q$5,77,ROWS($51:93)-1)</f>
        <v>0</v>
      </c>
      <c r="N93">
        <f ca="1">OFFSET(Sample!$Q$5,95,ROWS($51:93)-1)</f>
        <v>0</v>
      </c>
      <c r="O93">
        <f ca="1">OFFSET(Sample!$Q$5,96,ROWS($51:93)-1)</f>
        <v>0</v>
      </c>
      <c r="P93">
        <f ca="1">OFFSET(Sample!$Q$5,97,ROWS($51:93)-1)</f>
        <v>0</v>
      </c>
      <c r="R93">
        <f ca="1">OFFSET(Sample!$Q$5,114,ROWS($51:93)-1)</f>
        <v>0</v>
      </c>
      <c r="S93">
        <f ca="1">OFFSET(Sample!$Q$5,115,ROWS($51:93)-1)</f>
        <v>0</v>
      </c>
      <c r="T93">
        <f ca="1">OFFSET(Sample!$Q$5,116,ROWS($51:93)-1)</f>
        <v>0</v>
      </c>
    </row>
    <row r="94" spans="4:20" ht="12.75">
      <c r="D94" s="121" t="s">
        <v>169</v>
      </c>
      <c r="F94">
        <f ca="1">OFFSET(Sample!$Q$5,49,ROWS($51:94)-1)</f>
        <v>0</v>
      </c>
      <c r="G94">
        <f ca="1">OFFSET(Sample!$Q$5,50,ROWS($51:94)-1)</f>
        <v>0</v>
      </c>
      <c r="H94">
        <f ca="1">OFFSET(Sample!$Q$5,51,ROWS($51:94)-1)</f>
        <v>0</v>
      </c>
      <c r="J94">
        <f ca="1">OFFSET(Sample!$Q$5,75,ROWS($51:94)-1)</f>
        <v>0</v>
      </c>
      <c r="K94">
        <f ca="1">OFFSET(Sample!$Q$5,76,ROWS($51:94)-1)</f>
        <v>0</v>
      </c>
      <c r="L94">
        <f ca="1">OFFSET(Sample!$Q$5,77,ROWS($51:94)-1)</f>
        <v>0</v>
      </c>
      <c r="N94">
        <f ca="1">OFFSET(Sample!$Q$5,95,ROWS($51:94)-1)</f>
        <v>0</v>
      </c>
      <c r="O94">
        <f ca="1">OFFSET(Sample!$Q$5,96,ROWS($51:94)-1)</f>
        <v>0</v>
      </c>
      <c r="P94">
        <f ca="1">OFFSET(Sample!$Q$5,97,ROWS($51:94)-1)</f>
        <v>0</v>
      </c>
      <c r="R94">
        <f ca="1">OFFSET(Sample!$Q$5,114,ROWS($51:94)-1)</f>
        <v>0</v>
      </c>
      <c r="S94">
        <f ca="1">OFFSET(Sample!$Q$5,115,ROWS($51:94)-1)</f>
        <v>0</v>
      </c>
      <c r="T94">
        <f ca="1">OFFSET(Sample!$Q$5,116,ROWS($51:94)-1)</f>
        <v>0</v>
      </c>
    </row>
    <row r="95" spans="4:20" ht="12.75">
      <c r="D95" t="str">
        <f ca="1">OFFSET(Sample!$Q$5,0,ROWS($51:95)-1)</f>
        <v>Player  46</v>
      </c>
      <c r="F95">
        <f ca="1">OFFSET(Sample!$Q$5,49,ROWS($51:95)-1)</f>
        <v>0</v>
      </c>
      <c r="G95">
        <f ca="1">OFFSET(Sample!$Q$5,50,ROWS($51:95)-1)</f>
        <v>0</v>
      </c>
      <c r="H95">
        <f ca="1">OFFSET(Sample!$Q$5,51,ROWS($51:95)-1)</f>
        <v>0</v>
      </c>
      <c r="J95">
        <f ca="1">OFFSET(Sample!$Q$5,75,ROWS($51:95)-1)</f>
        <v>0</v>
      </c>
      <c r="K95">
        <f ca="1">OFFSET(Sample!$Q$5,76,ROWS($51:95)-1)</f>
        <v>0</v>
      </c>
      <c r="L95">
        <f ca="1">OFFSET(Sample!$Q$5,77,ROWS($51:95)-1)</f>
        <v>0</v>
      </c>
      <c r="N95">
        <f ca="1">OFFSET(Sample!$Q$5,95,ROWS($51:95)-1)</f>
        <v>0</v>
      </c>
      <c r="O95">
        <f ca="1">OFFSET(Sample!$Q$5,96,ROWS($51:95)-1)</f>
        <v>0</v>
      </c>
      <c r="P95">
        <f ca="1">OFFSET(Sample!$Q$5,97,ROWS($51:95)-1)</f>
        <v>0</v>
      </c>
      <c r="R95">
        <f ca="1">OFFSET(Sample!$Q$5,114,ROWS($51:95)-1)</f>
        <v>0</v>
      </c>
      <c r="S95">
        <f ca="1">OFFSET(Sample!$Q$5,115,ROWS($51:95)-1)</f>
        <v>0</v>
      </c>
      <c r="T95">
        <f ca="1">OFFSET(Sample!$Q$5,116,ROWS($51:95)-1)</f>
        <v>0</v>
      </c>
    </row>
  </sheetData>
  <sheetProtection/>
  <autoFilter ref="A2:BL42"/>
  <mergeCells count="10">
    <mergeCell ref="M1:P1"/>
    <mergeCell ref="Q1:T1"/>
    <mergeCell ref="U1:X1"/>
    <mergeCell ref="Y1:Z1"/>
    <mergeCell ref="A1:A2"/>
    <mergeCell ref="B1:B2"/>
    <mergeCell ref="C1:C2"/>
    <mergeCell ref="D1:D2"/>
    <mergeCell ref="E1:H1"/>
    <mergeCell ref="I1:L1"/>
  </mergeCells>
  <hyperlinks>
    <hyperlink ref="E1" r:id="rId1" tooltip="2014–15 Football League Two" display="https://en.wikipedia.org/wiki/2014%E2%80%9315_Football_League_Two"/>
    <hyperlink ref="I1" r:id="rId2" tooltip="2014–15 FA Cup" display="https://en.wikipedia.org/wiki/2014%E2%80%9315_FA_Cup"/>
    <hyperlink ref="M1" r:id="rId3" tooltip="2014–15 Football League Cup" display="https://en.wikipedia.org/wiki/2014%E2%80%9315_Football_League_Cup"/>
    <hyperlink ref="Q1" r:id="rId4" tooltip="2014–15 Football League Trophy" display="https://en.wikipedia.org/wiki/2014%E2%80%9315_Football_League_Trophy"/>
    <hyperlink ref="Y1" r:id="rId5" display="https://en.wikipedia.org/wiki/2014%E2%80%9315_York_City_F.C._season#cite_note-155"/>
    <hyperlink ref="C3" r:id="rId6" tooltip="England" display="https://en.wikipedia.org/wiki/England"/>
    <hyperlink ref="D3" r:id="rId7" tooltip="Paul Musselwhite" display="Paul Musselwhite"/>
    <hyperlink ref="C4" r:id="rId8" tooltip="England" display="https://en.wikipedia.org/wiki/England"/>
    <hyperlink ref="D4" r:id="rId9" tooltip="Arron Jameson" display="https://en.wikipedia.org/wiki/Arron_Jameson"/>
    <hyperlink ref="C5" r:id="rId10" tooltip="Republic of Ireland" display="https://en.wikipedia.org/wiki/Republic_of_Ireland"/>
    <hyperlink ref="D5" r:id="rId11" tooltip="Lanre Oyebanjo" display="https://en.wikipedia.org/wiki/Lanre_Oyebanjo"/>
    <hyperlink ref="C6" r:id="rId12" tooltip="England" display="https://en.wikipedia.org/wiki/England"/>
    <hyperlink ref="D6" r:id="rId13" tooltip="Danny Blanchett" display="Danny Blanchett"/>
    <hyperlink ref="C7" r:id="rId14" tooltip="England" display="https://en.wikipedia.org/wiki/England"/>
    <hyperlink ref="D7" r:id="rId15" tooltip="Chris Smith (footballer, born 1981)" display="https://en.wikipedia.org/wiki/Chris_Smith_(footballer,_born_1981)"/>
    <hyperlink ref="C8" r:id="rId16" tooltip="England" display="https://en.wikipedia.org/wiki/England"/>
    <hyperlink ref="D8" r:id="rId17" tooltip="David McGurk" display="https://en.wikipedia.org/wiki/David_McGurk"/>
    <hyperlink ref="C9" r:id="rId18" tooltip="Wales" display="https://en.wikipedia.org/wiki/Wales"/>
    <hyperlink ref="D9" r:id="rId19" tooltip="Daniel Parslow" display="https://en.wikipedia.org/wiki/Daniel_Parslow"/>
    <hyperlink ref="C10" r:id="rId20" tooltip="Wales" display="https://en.wikipedia.org/wiki/Wales"/>
    <hyperlink ref="D10" r:id="rId21" tooltip="Jamie Reed (footballer)" display="https://en.wikipedia.org/wiki/Jamie_Reed_(footballer)"/>
    <hyperlink ref="C11" r:id="rId22" tooltip="England" display="https://en.wikipedia.org/wiki/England"/>
    <hyperlink ref="D11" r:id="rId23" tooltip="Scott Kerr" display="https://en.wikipedia.org/wiki/Scott_Kerr"/>
    <hyperlink ref="C12" r:id="rId24" tooltip="England" display="https://en.wikipedia.org/wiki/England"/>
    <hyperlink ref="D12" r:id="rId25" tooltip="Jason Walker (footballer)" display="https://en.wikipedia.org/wiki/Jason_Walker_(footballer)"/>
    <hyperlink ref="C13" r:id="rId26" tooltip="England" display="https://en.wikipedia.org/wiki/England"/>
    <hyperlink ref="D13" r:id="rId27" tooltip="Ashley Chambers" display="https://en.wikipedia.org/wiki/Ashley_Chambers"/>
    <hyperlink ref="C14" r:id="rId28" tooltip="England" display="https://en.wikipedia.org/wiki/England"/>
    <hyperlink ref="D14" r:id="rId29" tooltip="Michael Coulson (footballer)" display="https://en.wikipedia.org/wiki/Michael_Coulson_(footballer)"/>
    <hyperlink ref="C15" r:id="rId30" tooltip="England" display="https://en.wikipedia.org/wiki/England"/>
    <hyperlink ref="D15" r:id="rId31" tooltip="Lee Bullock" display="https://en.wikipedia.org/wiki/Lee_Bullock"/>
    <hyperlink ref="C16" r:id="rId32" tooltip="England" display="https://en.wikipedia.org/wiki/England"/>
    <hyperlink ref="D16" r:id="rId33" tooltip="Jonathan Smith (footballer, born 1986)" display="https://en.wikipedia.org/wiki/Jonathan_Smith_(footballer,_born_1986)"/>
    <hyperlink ref="C17" r:id="rId34" tooltip="Northern Ireland" display="https://en.wikipedia.org/wiki/Northern_Ireland"/>
    <hyperlink ref="D17" r:id="rId35" tooltip="David McDaid" display="https://en.wikipedia.org/wiki/David_McDaid"/>
    <hyperlink ref="C18" r:id="rId36" tooltip="England" display="https://en.wikipedia.org/wiki/England"/>
    <hyperlink ref="D18" r:id="rId37" tooltip="Oli Johnson" display="Oli Johnson"/>
    <hyperlink ref="C19" r:id="rId38" tooltip="Northern Ireland" display="https://en.wikipedia.org/wiki/Northern_Ireland"/>
    <hyperlink ref="D19" r:id="rId39" tooltip="Josh Carson" display="https://en.wikipedia.org/wiki/Josh_Carson"/>
    <hyperlink ref="C20" r:id="rId40" tooltip="England" display="https://en.wikipedia.org/wiki/England"/>
    <hyperlink ref="D20" r:id="rId41" tooltip="John McReady" display="https://en.wikipedia.org/wiki/John_McReady"/>
    <hyperlink ref="C21" r:id="rId42" tooltip="England" display="https://en.wikipedia.org/wiki/England"/>
    <hyperlink ref="D21" r:id="rId43" tooltip="Jamal Fyfield" display="https://en.wikipedia.org/wiki/Jamal_Fyfield"/>
    <hyperlink ref="C22" r:id="rId44" tooltip="England" display="https://en.wikipedia.org/wiki/England"/>
    <hyperlink ref="D22" r:id="rId45" tooltip="Matty Blair" display="https://en.wikipedia.org/wiki/Matty_Blair"/>
    <hyperlink ref="C23" r:id="rId46" tooltip="England" display="https://en.wikipedia.org/wiki/England"/>
    <hyperlink ref="D23" r:id="rId47" tooltip="Tom Platt" display="https://en.wikipedia.org/wiki/Tom_Platt"/>
    <hyperlink ref="C24" r:id="rId48" tooltip="England" display="https://en.wikipedia.org/wiki/England"/>
    <hyperlink ref="D24" r:id="rId49" tooltip="Michael Potts (footballer)" display="https://en.wikipedia.org/wiki/Michael_Potts_(footballer)"/>
    <hyperlink ref="C25" r:id="rId50" tooltip="England" display="https://en.wikipedia.org/wiki/England"/>
    <hyperlink ref="D25" r:id="rId51" tooltip="Jon Challinor" display="https://en.wikipedia.org/wiki/Jon_Challinor"/>
    <hyperlink ref="C26" r:id="rId52" tooltip="England" display="https://en.wikipedia.org/wiki/England"/>
    <hyperlink ref="D26" r:id="rId53" tooltip="Liam Henderson (English footballer)" display="https://en.wikipedia.org/wiki/Liam_Henderson_(English_footballer)"/>
    <hyperlink ref="C27" r:id="rId54" tooltip="England" display="https://en.wikipedia.org/wiki/England"/>
    <hyperlink ref="D27" r:id="rId55" tooltip="Ben Everson" display="https://en.wikipedia.org/wiki/Ben_Everson"/>
    <hyperlink ref="C28" r:id="rId56" tooltip="England" display="https://en.wikipedia.org/wiki/England"/>
    <hyperlink ref="D28" r:id="rId57" tooltip="Clarke Carlisle" display="Clarke Carlisle"/>
    <hyperlink ref="C29" r:id="rId58" tooltip="England" display="https://en.wikipedia.org/wiki/England"/>
    <hyperlink ref="D29" r:id="rId59" tooltip="Jack O'Connell (English footballer)" display="Jack O'Connell"/>
    <hyperlink ref="C30" r:id="rId60" tooltip="Scotland" display="https://en.wikipedia.org/wiki/Scotland"/>
    <hyperlink ref="D30" r:id="rId61" tooltip="Chris Doig" display="Chris Doig"/>
    <hyperlink ref="C31" r:id="rId62" tooltip="Northern Ireland" display="https://en.wikipedia.org/wiki/Northern_Ireland"/>
    <hyperlink ref="D31" r:id="rId63" tooltip="Michael Ingham (footballer)" display="https://en.wikipedia.org/wiki/Michael_Ingham_(footballer)"/>
    <hyperlink ref="C32" r:id="rId64" tooltip="England" display="https://en.wikipedia.org/wiki/England"/>
    <hyperlink ref="D32" r:id="rId65" tooltip="Michael Rankine" display="Michael Rankine"/>
    <hyperlink ref="C33" r:id="rId66" tooltip="Northern Ireland" display="https://en.wikipedia.org/wiki/Northern_Ireland"/>
    <hyperlink ref="D33" r:id="rId67" tooltip="Paddy McLaughlin (footballer, born 1991)" display="https://en.wikipedia.org/wiki/Paddy_McLaughlin_(footballer,_born_1991)"/>
    <hyperlink ref="C34" r:id="rId68" tooltip="England" display="https://en.wikipedia.org/wiki/England"/>
    <hyperlink ref="D34" r:id="rId69" tooltip="Charlie Taylor (footballer, born 1993)" display="Charlie Taylor"/>
    <hyperlink ref="C35" r:id="rId70" tooltip="England" display="https://en.wikipedia.org/wiki/England"/>
    <hyperlink ref="D35" r:id="rId71" tooltip="Tom Allan (footballer)" display="https://en.wikipedia.org/wiki/Tom_Allan_(footballer)"/>
    <hyperlink ref="C36" r:id="rId72" tooltip="Republic of Ireland" display="https://en.wikipedia.org/wiki/Republic_of_Ireland"/>
    <hyperlink ref="D36" r:id="rId73" tooltip="Daniel Kearns (footballer)" display="Daniel Kearns"/>
    <hyperlink ref="C37" r:id="rId74" tooltip="England" display="https://en.wikipedia.org/wiki/England"/>
    <hyperlink ref="C38" r:id="rId75" tooltip="Republic of Ireland" display="https://en.wikipedia.org/wiki/Republic_of_Ireland"/>
    <hyperlink ref="D38" r:id="rId76" tooltip="John McGrath (Irish footballer)" display="John McGrath"/>
    <hyperlink ref="C39" r:id="rId77" tooltip="England" display="https://en.wikipedia.org/wiki/England"/>
    <hyperlink ref="D39" r:id="rId78" tooltip="Curtis Obeng" display="Curtis Obeng"/>
    <hyperlink ref="C40" r:id="rId79" tooltip="England" display="https://en.wikipedia.org/wiki/England"/>
    <hyperlink ref="D40" r:id="rId80" tooltip="Alex Rodman" display="Alex Rodman"/>
    <hyperlink ref="C41" r:id="rId81" tooltip="England" display="https://en.wikipedia.org/wiki/England"/>
    <hyperlink ref="D41" r:id="rId82" tooltip="Richard Cresswell" display="Richard Cresswell"/>
    <hyperlink ref="C42" r:id="rId83" tooltip="England" display="https://en.wikipedia.org/wiki/England"/>
    <hyperlink ref="D42" r:id="rId84" tooltip="Adam Reed (footballer, born 1991)" display="Adam Reed"/>
  </hyperlinks>
  <printOptions/>
  <pageMargins left="0.7" right="0.7" top="0.75" bottom="0.75" header="0.3" footer="0.3"/>
  <pageSetup orientation="portrait" paperSize="9" r:id="rId86"/>
  <drawing r:id="rId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Z42" sqref="A3:Z42"/>
    </sheetView>
  </sheetViews>
  <sheetFormatPr defaultColWidth="9.140625" defaultRowHeight="12.75"/>
  <sheetData>
    <row r="1" spans="1:26" ht="15.75" thickBot="1">
      <c r="A1" s="180" t="s">
        <v>52</v>
      </c>
      <c r="B1" s="180" t="s">
        <v>53</v>
      </c>
      <c r="C1" s="180" t="s">
        <v>54</v>
      </c>
      <c r="D1" s="180" t="s">
        <v>55</v>
      </c>
      <c r="E1" s="174" t="s">
        <v>56</v>
      </c>
      <c r="F1" s="175"/>
      <c r="G1" s="175"/>
      <c r="H1" s="176"/>
      <c r="I1" s="174" t="s">
        <v>32</v>
      </c>
      <c r="J1" s="175"/>
      <c r="K1" s="175"/>
      <c r="L1" s="176"/>
      <c r="M1" s="174" t="s">
        <v>57</v>
      </c>
      <c r="N1" s="175"/>
      <c r="O1" s="175"/>
      <c r="P1" s="176"/>
      <c r="Q1" s="174" t="s">
        <v>58</v>
      </c>
      <c r="R1" s="175"/>
      <c r="S1" s="175"/>
      <c r="T1" s="176"/>
      <c r="U1" s="177" t="s">
        <v>59</v>
      </c>
      <c r="V1" s="178"/>
      <c r="W1" s="178"/>
      <c r="X1" s="179"/>
      <c r="Y1" s="174" t="s">
        <v>93</v>
      </c>
      <c r="Z1" s="176"/>
    </row>
    <row r="2" spans="1:26" ht="15.75" thickBot="1">
      <c r="A2" s="181"/>
      <c r="B2" s="181"/>
      <c r="C2" s="181"/>
      <c r="D2" s="181"/>
      <c r="E2" s="116" t="s">
        <v>7</v>
      </c>
      <c r="F2" s="116"/>
      <c r="G2" s="116"/>
      <c r="H2" s="116" t="s">
        <v>61</v>
      </c>
      <c r="I2" s="116" t="s">
        <v>7</v>
      </c>
      <c r="J2" s="116"/>
      <c r="K2" s="116"/>
      <c r="L2" s="116" t="s">
        <v>61</v>
      </c>
      <c r="M2" s="116" t="s">
        <v>7</v>
      </c>
      <c r="N2" s="116"/>
      <c r="O2" s="116"/>
      <c r="P2" s="116" t="s">
        <v>61</v>
      </c>
      <c r="Q2" s="116" t="s">
        <v>7</v>
      </c>
      <c r="R2" s="116"/>
      <c r="S2" s="116"/>
      <c r="T2" s="116" t="s">
        <v>61</v>
      </c>
      <c r="U2" s="116" t="s">
        <v>7</v>
      </c>
      <c r="V2" s="116"/>
      <c r="W2" s="116"/>
      <c r="X2" s="116" t="s">
        <v>61</v>
      </c>
      <c r="Y2" s="117"/>
      <c r="Z2" s="117"/>
    </row>
    <row r="3" spans="1:26" ht="39" thickBot="1">
      <c r="A3" s="118">
        <v>1</v>
      </c>
      <c r="B3" s="118" t="s">
        <v>62</v>
      </c>
      <c r="C3" s="119" t="s">
        <v>67</v>
      </c>
      <c r="D3" s="120" t="s">
        <v>94</v>
      </c>
      <c r="E3" s="118">
        <v>0</v>
      </c>
      <c r="F3" s="118"/>
      <c r="G3" s="118"/>
      <c r="H3" s="118">
        <v>0</v>
      </c>
      <c r="I3" s="118">
        <v>0</v>
      </c>
      <c r="J3" s="118"/>
      <c r="K3" s="118"/>
      <c r="L3" s="118">
        <v>0</v>
      </c>
      <c r="M3" s="118">
        <v>0</v>
      </c>
      <c r="N3" s="118"/>
      <c r="O3" s="118"/>
      <c r="P3" s="118">
        <v>0</v>
      </c>
      <c r="Q3" s="118">
        <v>0</v>
      </c>
      <c r="R3" s="118"/>
      <c r="S3" s="118"/>
      <c r="T3" s="118">
        <v>0</v>
      </c>
      <c r="U3" s="118">
        <v>0</v>
      </c>
      <c r="V3" s="118"/>
      <c r="W3" s="118"/>
      <c r="X3" s="118">
        <v>0</v>
      </c>
      <c r="Y3" s="118">
        <v>0</v>
      </c>
      <c r="Z3" s="118">
        <v>0</v>
      </c>
    </row>
    <row r="4" spans="1:26" ht="39" thickBot="1">
      <c r="A4" s="118">
        <v>1</v>
      </c>
      <c r="B4" s="118" t="s">
        <v>62</v>
      </c>
      <c r="C4" s="119" t="s">
        <v>67</v>
      </c>
      <c r="D4" s="120" t="s">
        <v>95</v>
      </c>
      <c r="E4" s="118">
        <v>0</v>
      </c>
      <c r="F4" s="118"/>
      <c r="G4" s="118"/>
      <c r="H4" s="118">
        <v>0</v>
      </c>
      <c r="I4" s="118">
        <v>0</v>
      </c>
      <c r="J4" s="118"/>
      <c r="K4" s="118"/>
      <c r="L4" s="118">
        <v>0</v>
      </c>
      <c r="M4" s="118">
        <v>0</v>
      </c>
      <c r="N4" s="118"/>
      <c r="O4" s="118"/>
      <c r="P4" s="118">
        <v>0</v>
      </c>
      <c r="Q4" s="118">
        <v>0</v>
      </c>
      <c r="R4" s="118"/>
      <c r="S4" s="118"/>
      <c r="T4" s="118">
        <v>0</v>
      </c>
      <c r="U4" s="118">
        <v>0</v>
      </c>
      <c r="V4" s="118"/>
      <c r="W4" s="118"/>
      <c r="X4" s="118">
        <v>0</v>
      </c>
      <c r="Y4" s="118">
        <v>0</v>
      </c>
      <c r="Z4" s="118">
        <v>0</v>
      </c>
    </row>
    <row r="5" spans="1:26" ht="39" thickBot="1">
      <c r="A5" s="118">
        <v>2</v>
      </c>
      <c r="B5" s="118" t="s">
        <v>66</v>
      </c>
      <c r="C5" s="119" t="s">
        <v>81</v>
      </c>
      <c r="D5" s="120" t="s">
        <v>96</v>
      </c>
      <c r="E5" s="118" t="s">
        <v>97</v>
      </c>
      <c r="F5" s="118">
        <v>22</v>
      </c>
      <c r="G5" s="118">
        <v>8</v>
      </c>
      <c r="H5" s="118">
        <v>0</v>
      </c>
      <c r="I5" s="118">
        <v>1</v>
      </c>
      <c r="J5" s="118">
        <v>1</v>
      </c>
      <c r="K5" s="118"/>
      <c r="L5" s="118">
        <v>0</v>
      </c>
      <c r="M5" s="118">
        <v>0</v>
      </c>
      <c r="N5" s="118"/>
      <c r="O5" s="118"/>
      <c r="P5" s="118">
        <v>0</v>
      </c>
      <c r="Q5" s="118">
        <v>1</v>
      </c>
      <c r="R5" s="118">
        <v>1</v>
      </c>
      <c r="S5" s="118"/>
      <c r="T5" s="118">
        <v>0</v>
      </c>
      <c r="U5" s="118" t="s">
        <v>77</v>
      </c>
      <c r="V5" s="118">
        <v>24</v>
      </c>
      <c r="W5" s="118">
        <v>8</v>
      </c>
      <c r="X5" s="118">
        <v>0</v>
      </c>
      <c r="Y5" s="118">
        <v>2</v>
      </c>
      <c r="Z5" s="118">
        <v>0</v>
      </c>
    </row>
    <row r="6" spans="1:26" ht="39" thickBot="1">
      <c r="A6" s="118">
        <v>3</v>
      </c>
      <c r="B6" s="118" t="s">
        <v>66</v>
      </c>
      <c r="C6" s="119" t="s">
        <v>67</v>
      </c>
      <c r="D6" s="120" t="s">
        <v>98</v>
      </c>
      <c r="E6" s="118" t="s">
        <v>99</v>
      </c>
      <c r="F6" s="118">
        <v>2</v>
      </c>
      <c r="G6" s="118">
        <v>2</v>
      </c>
      <c r="H6" s="118">
        <v>0</v>
      </c>
      <c r="I6" s="118">
        <v>0</v>
      </c>
      <c r="J6" s="118">
        <v>0</v>
      </c>
      <c r="K6" s="118"/>
      <c r="L6" s="118">
        <v>0</v>
      </c>
      <c r="M6" s="118">
        <v>0</v>
      </c>
      <c r="N6" s="118"/>
      <c r="O6" s="118"/>
      <c r="P6" s="118">
        <v>0</v>
      </c>
      <c r="Q6" s="118">
        <v>0</v>
      </c>
      <c r="R6" s="118">
        <v>0</v>
      </c>
      <c r="S6" s="118"/>
      <c r="T6" s="118">
        <v>0</v>
      </c>
      <c r="U6" s="118" t="s">
        <v>99</v>
      </c>
      <c r="V6" s="118">
        <v>2</v>
      </c>
      <c r="W6" s="118">
        <v>2</v>
      </c>
      <c r="X6" s="118">
        <v>0</v>
      </c>
      <c r="Y6" s="118">
        <v>0</v>
      </c>
      <c r="Z6" s="118">
        <v>0</v>
      </c>
    </row>
    <row r="7" spans="1:26" ht="26.25" thickBot="1">
      <c r="A7" s="118">
        <v>4</v>
      </c>
      <c r="B7" s="118" t="s">
        <v>66</v>
      </c>
      <c r="C7" s="119" t="s">
        <v>67</v>
      </c>
      <c r="D7" s="120" t="s">
        <v>100</v>
      </c>
      <c r="E7" s="118">
        <v>45</v>
      </c>
      <c r="F7" s="118">
        <v>45</v>
      </c>
      <c r="G7" s="118"/>
      <c r="H7" s="118">
        <v>4</v>
      </c>
      <c r="I7" s="118">
        <v>2</v>
      </c>
      <c r="J7" s="118">
        <v>2</v>
      </c>
      <c r="K7" s="118"/>
      <c r="L7" s="118">
        <v>0</v>
      </c>
      <c r="M7" s="118">
        <v>1</v>
      </c>
      <c r="N7" s="118">
        <v>1</v>
      </c>
      <c r="O7" s="118"/>
      <c r="P7" s="118">
        <v>0</v>
      </c>
      <c r="Q7" s="118">
        <v>2</v>
      </c>
      <c r="R7" s="118">
        <v>2</v>
      </c>
      <c r="S7" s="118"/>
      <c r="T7" s="118">
        <v>0</v>
      </c>
      <c r="U7" s="118">
        <v>50</v>
      </c>
      <c r="V7" s="118">
        <v>50</v>
      </c>
      <c r="W7" s="118"/>
      <c r="X7" s="118">
        <v>4</v>
      </c>
      <c r="Y7" s="118">
        <v>5</v>
      </c>
      <c r="Z7" s="118">
        <v>0</v>
      </c>
    </row>
    <row r="8" spans="1:26" ht="26.25" thickBot="1">
      <c r="A8" s="118">
        <v>5</v>
      </c>
      <c r="B8" s="118" t="s">
        <v>66</v>
      </c>
      <c r="C8" s="119" t="s">
        <v>67</v>
      </c>
      <c r="D8" s="120" t="s">
        <v>101</v>
      </c>
      <c r="E8" s="118">
        <v>11</v>
      </c>
      <c r="F8" s="118">
        <v>11</v>
      </c>
      <c r="G8" s="118"/>
      <c r="H8" s="118">
        <v>0</v>
      </c>
      <c r="I8" s="118">
        <v>0</v>
      </c>
      <c r="J8" s="118">
        <v>0</v>
      </c>
      <c r="K8" s="118"/>
      <c r="L8" s="118">
        <v>0</v>
      </c>
      <c r="M8" s="118">
        <v>0</v>
      </c>
      <c r="N8" s="118">
        <v>0</v>
      </c>
      <c r="O8" s="118"/>
      <c r="P8" s="118">
        <v>0</v>
      </c>
      <c r="Q8" s="118">
        <v>0</v>
      </c>
      <c r="R8" s="118">
        <v>0</v>
      </c>
      <c r="S8" s="118"/>
      <c r="T8" s="118">
        <v>0</v>
      </c>
      <c r="U8" s="118">
        <v>11</v>
      </c>
      <c r="V8" s="118">
        <v>11</v>
      </c>
      <c r="W8" s="118"/>
      <c r="X8" s="118">
        <v>0</v>
      </c>
      <c r="Y8" s="118">
        <v>2</v>
      </c>
      <c r="Z8" s="118">
        <v>0</v>
      </c>
    </row>
    <row r="9" spans="1:26" ht="26.25" thickBot="1">
      <c r="A9" s="118">
        <v>6</v>
      </c>
      <c r="B9" s="118" t="s">
        <v>66</v>
      </c>
      <c r="C9" s="119" t="s">
        <v>70</v>
      </c>
      <c r="D9" s="120" t="s">
        <v>71</v>
      </c>
      <c r="E9" s="118" t="s">
        <v>102</v>
      </c>
      <c r="F9" s="118">
        <v>44</v>
      </c>
      <c r="G9" s="118">
        <v>1</v>
      </c>
      <c r="H9" s="118">
        <v>1</v>
      </c>
      <c r="I9" s="118">
        <v>2</v>
      </c>
      <c r="J9" s="118">
        <v>2</v>
      </c>
      <c r="K9" s="118"/>
      <c r="L9" s="118">
        <v>0</v>
      </c>
      <c r="M9" s="118">
        <v>1</v>
      </c>
      <c r="N9" s="118">
        <v>1</v>
      </c>
      <c r="O9" s="118"/>
      <c r="P9" s="118">
        <v>0</v>
      </c>
      <c r="Q9" s="118" t="s">
        <v>76</v>
      </c>
      <c r="R9" s="118">
        <v>1</v>
      </c>
      <c r="S9" s="118">
        <v>1</v>
      </c>
      <c r="T9" s="118">
        <v>0</v>
      </c>
      <c r="U9" s="118" t="s">
        <v>103</v>
      </c>
      <c r="V9" s="118">
        <v>48</v>
      </c>
      <c r="W9" s="118">
        <v>2</v>
      </c>
      <c r="X9" s="118">
        <v>1</v>
      </c>
      <c r="Y9" s="118">
        <v>2</v>
      </c>
      <c r="Z9" s="118">
        <v>0</v>
      </c>
    </row>
    <row r="10" spans="1:26" ht="26.25" thickBot="1">
      <c r="A10" s="118">
        <v>7</v>
      </c>
      <c r="B10" s="118" t="s">
        <v>75</v>
      </c>
      <c r="C10" s="119" t="s">
        <v>70</v>
      </c>
      <c r="D10" s="120" t="s">
        <v>104</v>
      </c>
      <c r="E10" s="118" t="s">
        <v>105</v>
      </c>
      <c r="F10" s="118">
        <v>4</v>
      </c>
      <c r="G10" s="118">
        <v>12</v>
      </c>
      <c r="H10" s="118">
        <v>1</v>
      </c>
      <c r="I10" s="118" t="s">
        <v>106</v>
      </c>
      <c r="J10" s="118">
        <v>0</v>
      </c>
      <c r="K10" s="118">
        <v>2</v>
      </c>
      <c r="L10" s="118">
        <v>3</v>
      </c>
      <c r="M10" s="118">
        <v>0</v>
      </c>
      <c r="N10" s="118">
        <v>0</v>
      </c>
      <c r="O10" s="118"/>
      <c r="P10" s="118">
        <v>0</v>
      </c>
      <c r="Q10" s="118" t="s">
        <v>74</v>
      </c>
      <c r="R10" s="118">
        <v>0</v>
      </c>
      <c r="S10" s="118">
        <v>1</v>
      </c>
      <c r="T10" s="118">
        <v>0</v>
      </c>
      <c r="U10" s="118" t="s">
        <v>107</v>
      </c>
      <c r="V10" s="118">
        <v>4</v>
      </c>
      <c r="W10" s="118">
        <v>15</v>
      </c>
      <c r="X10" s="118">
        <v>4</v>
      </c>
      <c r="Y10" s="118">
        <v>0</v>
      </c>
      <c r="Z10" s="118">
        <v>0</v>
      </c>
    </row>
    <row r="11" spans="1:26" ht="26.25" thickBot="1">
      <c r="A11" s="118">
        <v>8</v>
      </c>
      <c r="B11" s="118" t="s">
        <v>72</v>
      </c>
      <c r="C11" s="119" t="s">
        <v>67</v>
      </c>
      <c r="D11" s="120" t="s">
        <v>108</v>
      </c>
      <c r="E11" s="118" t="s">
        <v>109</v>
      </c>
      <c r="F11" s="118">
        <v>26</v>
      </c>
      <c r="G11" s="118">
        <v>2</v>
      </c>
      <c r="H11" s="118">
        <v>0</v>
      </c>
      <c r="I11" s="118">
        <v>2</v>
      </c>
      <c r="J11" s="118">
        <v>2</v>
      </c>
      <c r="K11" s="118"/>
      <c r="L11" s="118">
        <v>0</v>
      </c>
      <c r="M11" s="118">
        <v>0</v>
      </c>
      <c r="N11" s="118">
        <v>0</v>
      </c>
      <c r="O11" s="118"/>
      <c r="P11" s="118">
        <v>0</v>
      </c>
      <c r="Q11" s="118">
        <v>1</v>
      </c>
      <c r="R11" s="118">
        <v>1</v>
      </c>
      <c r="S11" s="118"/>
      <c r="T11" s="118">
        <v>0</v>
      </c>
      <c r="U11" s="118" t="s">
        <v>110</v>
      </c>
      <c r="V11" s="118">
        <v>29</v>
      </c>
      <c r="W11" s="118">
        <v>2</v>
      </c>
      <c r="X11" s="118">
        <v>0</v>
      </c>
      <c r="Y11" s="118">
        <v>4</v>
      </c>
      <c r="Z11" s="118">
        <v>1</v>
      </c>
    </row>
    <row r="12" spans="1:26" ht="26.25" thickBot="1">
      <c r="A12" s="118">
        <v>9</v>
      </c>
      <c r="B12" s="118" t="s">
        <v>75</v>
      </c>
      <c r="C12" s="119" t="s">
        <v>67</v>
      </c>
      <c r="D12" s="120" t="s">
        <v>111</v>
      </c>
      <c r="E12" s="118" t="s">
        <v>112</v>
      </c>
      <c r="F12" s="118">
        <v>36</v>
      </c>
      <c r="G12" s="118">
        <v>7</v>
      </c>
      <c r="H12" s="118">
        <v>9</v>
      </c>
      <c r="I12" s="118">
        <v>2</v>
      </c>
      <c r="J12" s="118">
        <v>2</v>
      </c>
      <c r="K12" s="118"/>
      <c r="L12" s="118">
        <v>0</v>
      </c>
      <c r="M12" s="118">
        <v>1</v>
      </c>
      <c r="N12" s="118">
        <v>1</v>
      </c>
      <c r="O12" s="118"/>
      <c r="P12" s="118">
        <v>0</v>
      </c>
      <c r="Q12" s="118">
        <v>2</v>
      </c>
      <c r="R12" s="118">
        <v>2</v>
      </c>
      <c r="S12" s="118"/>
      <c r="T12" s="118">
        <v>0</v>
      </c>
      <c r="U12" s="118" t="s">
        <v>113</v>
      </c>
      <c r="V12" s="118">
        <v>41</v>
      </c>
      <c r="W12" s="118">
        <v>7</v>
      </c>
      <c r="X12" s="118">
        <v>9</v>
      </c>
      <c r="Y12" s="118">
        <v>1</v>
      </c>
      <c r="Z12" s="118">
        <v>0</v>
      </c>
    </row>
    <row r="13" spans="1:26" ht="39" thickBot="1">
      <c r="A13" s="118">
        <v>10</v>
      </c>
      <c r="B13" s="118" t="s">
        <v>75</v>
      </c>
      <c r="C13" s="119" t="s">
        <v>67</v>
      </c>
      <c r="D13" s="120" t="s">
        <v>114</v>
      </c>
      <c r="E13" s="118" t="s">
        <v>115</v>
      </c>
      <c r="F13" s="118">
        <v>36</v>
      </c>
      <c r="G13" s="118">
        <v>2</v>
      </c>
      <c r="H13" s="118">
        <v>10</v>
      </c>
      <c r="I13" s="118">
        <v>2</v>
      </c>
      <c r="J13" s="118">
        <v>2</v>
      </c>
      <c r="K13" s="118"/>
      <c r="L13" s="118">
        <v>0</v>
      </c>
      <c r="M13" s="118">
        <v>1</v>
      </c>
      <c r="N13" s="118">
        <v>1</v>
      </c>
      <c r="O13" s="118"/>
      <c r="P13" s="118">
        <v>0</v>
      </c>
      <c r="Q13" s="118">
        <v>1</v>
      </c>
      <c r="R13" s="118">
        <v>1</v>
      </c>
      <c r="S13" s="118"/>
      <c r="T13" s="118">
        <v>0</v>
      </c>
      <c r="U13" s="118" t="s">
        <v>116</v>
      </c>
      <c r="V13" s="118">
        <v>40</v>
      </c>
      <c r="W13" s="118">
        <v>2</v>
      </c>
      <c r="X13" s="118">
        <v>10</v>
      </c>
      <c r="Y13" s="118">
        <v>5</v>
      </c>
      <c r="Z13" s="118">
        <v>0</v>
      </c>
    </row>
    <row r="14" spans="1:26" ht="26.25" thickBot="1">
      <c r="A14" s="118">
        <v>11</v>
      </c>
      <c r="B14" s="118" t="s">
        <v>75</v>
      </c>
      <c r="C14" s="119" t="s">
        <v>67</v>
      </c>
      <c r="D14" s="120" t="s">
        <v>73</v>
      </c>
      <c r="E14" s="118" t="s">
        <v>117</v>
      </c>
      <c r="F14" s="118">
        <v>13</v>
      </c>
      <c r="G14" s="118">
        <v>6</v>
      </c>
      <c r="H14" s="118">
        <v>4</v>
      </c>
      <c r="I14" s="118">
        <v>0</v>
      </c>
      <c r="J14" s="118">
        <v>0</v>
      </c>
      <c r="K14" s="118"/>
      <c r="L14" s="118">
        <v>0</v>
      </c>
      <c r="M14" s="118">
        <v>1</v>
      </c>
      <c r="N14" s="118">
        <v>1</v>
      </c>
      <c r="O14" s="118"/>
      <c r="P14" s="118">
        <v>1</v>
      </c>
      <c r="Q14" s="118">
        <v>1</v>
      </c>
      <c r="R14" s="118">
        <v>1</v>
      </c>
      <c r="S14" s="118"/>
      <c r="T14" s="118">
        <v>0</v>
      </c>
      <c r="U14" s="118" t="s">
        <v>118</v>
      </c>
      <c r="V14" s="118">
        <v>15</v>
      </c>
      <c r="W14" s="118">
        <v>6</v>
      </c>
      <c r="X14" s="118">
        <v>5</v>
      </c>
      <c r="Y14" s="118">
        <v>2</v>
      </c>
      <c r="Z14" s="118">
        <v>0</v>
      </c>
    </row>
    <row r="15" spans="1:26" ht="26.25" thickBot="1">
      <c r="A15" s="118">
        <v>12</v>
      </c>
      <c r="B15" s="118" t="s">
        <v>72</v>
      </c>
      <c r="C15" s="119" t="s">
        <v>67</v>
      </c>
      <c r="D15" s="120" t="s">
        <v>119</v>
      </c>
      <c r="E15" s="118" t="s">
        <v>120</v>
      </c>
      <c r="F15" s="118">
        <v>1</v>
      </c>
      <c r="G15" s="118">
        <v>11</v>
      </c>
      <c r="H15" s="118">
        <v>0</v>
      </c>
      <c r="I15" s="118">
        <v>0</v>
      </c>
      <c r="J15" s="118">
        <v>0</v>
      </c>
      <c r="K15" s="118"/>
      <c r="L15" s="118">
        <v>0</v>
      </c>
      <c r="M15" s="118">
        <v>1</v>
      </c>
      <c r="N15" s="118">
        <v>1</v>
      </c>
      <c r="O15" s="118"/>
      <c r="P15" s="118">
        <v>0</v>
      </c>
      <c r="Q15" s="118">
        <v>0</v>
      </c>
      <c r="R15" s="118">
        <v>0</v>
      </c>
      <c r="S15" s="118"/>
      <c r="T15" s="118">
        <v>0</v>
      </c>
      <c r="U15" s="118" t="s">
        <v>121</v>
      </c>
      <c r="V15" s="118">
        <v>2</v>
      </c>
      <c r="W15" s="118">
        <v>11</v>
      </c>
      <c r="X15" s="118">
        <v>0</v>
      </c>
      <c r="Y15" s="118">
        <v>0</v>
      </c>
      <c r="Z15" s="118">
        <v>0</v>
      </c>
    </row>
    <row r="16" spans="1:26" ht="26.25" thickBot="1">
      <c r="A16" s="118">
        <v>13</v>
      </c>
      <c r="B16" s="118" t="s">
        <v>72</v>
      </c>
      <c r="C16" s="119" t="s">
        <v>67</v>
      </c>
      <c r="D16" s="120" t="s">
        <v>122</v>
      </c>
      <c r="E16" s="118" t="s">
        <v>123</v>
      </c>
      <c r="F16" s="118">
        <v>8</v>
      </c>
      <c r="G16" s="118">
        <v>4</v>
      </c>
      <c r="H16" s="118">
        <v>0</v>
      </c>
      <c r="I16" s="118">
        <v>0</v>
      </c>
      <c r="J16" s="118">
        <v>0</v>
      </c>
      <c r="K16" s="118"/>
      <c r="L16" s="118">
        <v>0</v>
      </c>
      <c r="M16" s="118">
        <v>1</v>
      </c>
      <c r="N16" s="118">
        <v>1</v>
      </c>
      <c r="O16" s="118"/>
      <c r="P16" s="118">
        <v>0</v>
      </c>
      <c r="Q16" s="118">
        <v>1</v>
      </c>
      <c r="R16" s="118">
        <v>1</v>
      </c>
      <c r="S16" s="118"/>
      <c r="T16" s="118">
        <v>0</v>
      </c>
      <c r="U16" s="118" t="s">
        <v>79</v>
      </c>
      <c r="V16" s="118">
        <v>10</v>
      </c>
      <c r="W16" s="118">
        <v>4</v>
      </c>
      <c r="X16" s="118">
        <v>0</v>
      </c>
      <c r="Y16" s="118">
        <v>1</v>
      </c>
      <c r="Z16" s="118">
        <v>0</v>
      </c>
    </row>
    <row r="17" spans="1:26" ht="26.25" thickBot="1">
      <c r="A17" s="118">
        <v>13</v>
      </c>
      <c r="B17" s="118" t="s">
        <v>75</v>
      </c>
      <c r="C17" s="119" t="s">
        <v>63</v>
      </c>
      <c r="D17" s="120" t="s">
        <v>124</v>
      </c>
      <c r="E17" s="118" t="s">
        <v>125</v>
      </c>
      <c r="F17" s="118"/>
      <c r="G17" s="118">
        <v>4</v>
      </c>
      <c r="H17" s="118">
        <v>0</v>
      </c>
      <c r="I17" s="118">
        <v>0</v>
      </c>
      <c r="J17" s="118">
        <v>0</v>
      </c>
      <c r="K17" s="118"/>
      <c r="L17" s="118">
        <v>0</v>
      </c>
      <c r="M17" s="118">
        <v>0</v>
      </c>
      <c r="N17" s="118">
        <v>0</v>
      </c>
      <c r="O17" s="118"/>
      <c r="P17" s="118">
        <v>0</v>
      </c>
      <c r="Q17" s="118">
        <v>0</v>
      </c>
      <c r="R17" s="118">
        <v>0</v>
      </c>
      <c r="S17" s="118"/>
      <c r="T17" s="118">
        <v>0</v>
      </c>
      <c r="U17" s="118" t="s">
        <v>125</v>
      </c>
      <c r="V17" s="118">
        <v>0</v>
      </c>
      <c r="W17" s="118">
        <v>4</v>
      </c>
      <c r="X17" s="118">
        <v>0</v>
      </c>
      <c r="Y17" s="118">
        <v>0</v>
      </c>
      <c r="Z17" s="118">
        <v>0</v>
      </c>
    </row>
    <row r="18" spans="1:26" ht="26.25" thickBot="1">
      <c r="A18" s="118">
        <v>14</v>
      </c>
      <c r="B18" s="118" t="s">
        <v>75</v>
      </c>
      <c r="C18" s="119" t="s">
        <v>67</v>
      </c>
      <c r="D18" s="120" t="s">
        <v>126</v>
      </c>
      <c r="E18" s="118" t="s">
        <v>125</v>
      </c>
      <c r="F18" s="118"/>
      <c r="G18" s="118">
        <v>4</v>
      </c>
      <c r="H18" s="118">
        <v>0</v>
      </c>
      <c r="I18" s="118" t="s">
        <v>106</v>
      </c>
      <c r="J18" s="118">
        <v>0</v>
      </c>
      <c r="K18" s="118">
        <v>2</v>
      </c>
      <c r="L18" s="118">
        <v>0</v>
      </c>
      <c r="M18" s="118">
        <v>0</v>
      </c>
      <c r="N18" s="118">
        <v>0</v>
      </c>
      <c r="O18" s="118"/>
      <c r="P18" s="118">
        <v>0</v>
      </c>
      <c r="Q18" s="118">
        <v>1</v>
      </c>
      <c r="R18" s="118">
        <v>1</v>
      </c>
      <c r="S18" s="118"/>
      <c r="T18" s="118">
        <v>0</v>
      </c>
      <c r="U18" s="118" t="s">
        <v>127</v>
      </c>
      <c r="V18" s="118">
        <v>1</v>
      </c>
      <c r="W18" s="118">
        <v>6</v>
      </c>
      <c r="X18" s="118">
        <v>0</v>
      </c>
      <c r="Y18" s="118">
        <v>1</v>
      </c>
      <c r="Z18" s="118">
        <v>0</v>
      </c>
    </row>
    <row r="19" spans="1:26" ht="26.25" thickBot="1">
      <c r="A19" s="118">
        <v>14</v>
      </c>
      <c r="B19" s="118" t="s">
        <v>72</v>
      </c>
      <c r="C19" s="119" t="s">
        <v>63</v>
      </c>
      <c r="D19" s="120" t="s">
        <v>128</v>
      </c>
      <c r="E19" s="118">
        <v>5</v>
      </c>
      <c r="F19" s="118">
        <v>5</v>
      </c>
      <c r="G19" s="118"/>
      <c r="H19" s="118">
        <v>0</v>
      </c>
      <c r="I19" s="118">
        <v>0</v>
      </c>
      <c r="J19" s="118">
        <v>0</v>
      </c>
      <c r="K19" s="118"/>
      <c r="L19" s="118">
        <v>0</v>
      </c>
      <c r="M19" s="118">
        <v>0</v>
      </c>
      <c r="N19" s="118">
        <v>0</v>
      </c>
      <c r="O19" s="118"/>
      <c r="P19" s="118">
        <v>0</v>
      </c>
      <c r="Q19" s="118">
        <v>0</v>
      </c>
      <c r="R19" s="118">
        <v>0</v>
      </c>
      <c r="S19" s="118"/>
      <c r="T19" s="118">
        <v>0</v>
      </c>
      <c r="U19" s="118">
        <v>5</v>
      </c>
      <c r="V19" s="118">
        <v>5</v>
      </c>
      <c r="W19" s="118"/>
      <c r="X19" s="118">
        <v>0</v>
      </c>
      <c r="Y19" s="118">
        <v>1</v>
      </c>
      <c r="Z19" s="118">
        <v>0</v>
      </c>
    </row>
    <row r="20" spans="1:26" ht="26.25" thickBot="1">
      <c r="A20" s="118">
        <v>15</v>
      </c>
      <c r="B20" s="118" t="s">
        <v>72</v>
      </c>
      <c r="C20" s="119" t="s">
        <v>67</v>
      </c>
      <c r="D20" s="120" t="s">
        <v>129</v>
      </c>
      <c r="E20" s="118" t="s">
        <v>125</v>
      </c>
      <c r="F20" s="118"/>
      <c r="G20" s="118">
        <v>5</v>
      </c>
      <c r="H20" s="118">
        <v>0</v>
      </c>
      <c r="I20" s="118">
        <v>0</v>
      </c>
      <c r="J20" s="118">
        <v>0</v>
      </c>
      <c r="K20" s="118"/>
      <c r="L20" s="118">
        <v>0</v>
      </c>
      <c r="M20" s="118">
        <v>0</v>
      </c>
      <c r="N20" s="118">
        <v>0</v>
      </c>
      <c r="O20" s="118"/>
      <c r="P20" s="118">
        <v>0</v>
      </c>
      <c r="Q20" s="118">
        <v>0</v>
      </c>
      <c r="R20" s="118">
        <v>0</v>
      </c>
      <c r="S20" s="118"/>
      <c r="T20" s="118">
        <v>0</v>
      </c>
      <c r="U20" s="118" t="s">
        <v>125</v>
      </c>
      <c r="V20" s="118">
        <v>0</v>
      </c>
      <c r="W20" s="118">
        <v>4</v>
      </c>
      <c r="X20" s="118">
        <v>0</v>
      </c>
      <c r="Y20" s="118">
        <v>0</v>
      </c>
      <c r="Z20" s="118">
        <v>0</v>
      </c>
    </row>
    <row r="21" spans="1:26" ht="26.25" thickBot="1">
      <c r="A21" s="118">
        <v>16</v>
      </c>
      <c r="B21" s="118" t="s">
        <v>66</v>
      </c>
      <c r="C21" s="119" t="s">
        <v>67</v>
      </c>
      <c r="D21" s="120" t="s">
        <v>130</v>
      </c>
      <c r="E21" s="118" t="s">
        <v>68</v>
      </c>
      <c r="F21" s="118">
        <v>29</v>
      </c>
      <c r="G21" s="118">
        <v>4</v>
      </c>
      <c r="H21" s="118">
        <v>0</v>
      </c>
      <c r="I21" s="118">
        <v>2</v>
      </c>
      <c r="J21" s="118">
        <v>2</v>
      </c>
      <c r="K21" s="118"/>
      <c r="L21" s="118">
        <v>0</v>
      </c>
      <c r="M21" s="118">
        <v>1</v>
      </c>
      <c r="N21" s="118">
        <v>1</v>
      </c>
      <c r="O21" s="118"/>
      <c r="P21" s="118">
        <v>0</v>
      </c>
      <c r="Q21" s="118">
        <v>1</v>
      </c>
      <c r="R21" s="118">
        <v>1</v>
      </c>
      <c r="S21" s="118"/>
      <c r="T21" s="118">
        <v>0</v>
      </c>
      <c r="U21" s="118" t="s">
        <v>69</v>
      </c>
      <c r="V21" s="118">
        <v>33</v>
      </c>
      <c r="W21" s="118">
        <v>4</v>
      </c>
      <c r="X21" s="118">
        <v>0</v>
      </c>
      <c r="Y21" s="118">
        <v>4</v>
      </c>
      <c r="Z21" s="118">
        <v>0</v>
      </c>
    </row>
    <row r="22" spans="1:26" ht="29.25" thickBot="1">
      <c r="A22" s="118">
        <v>17</v>
      </c>
      <c r="B22" s="118" t="s">
        <v>72</v>
      </c>
      <c r="C22" s="119" t="s">
        <v>67</v>
      </c>
      <c r="D22" s="120" t="s">
        <v>131</v>
      </c>
      <c r="E22" s="118" t="s">
        <v>132</v>
      </c>
      <c r="F22" s="118">
        <v>35</v>
      </c>
      <c r="G22" s="118">
        <v>9</v>
      </c>
      <c r="H22" s="118">
        <v>6</v>
      </c>
      <c r="I22" s="118">
        <v>2</v>
      </c>
      <c r="J22" s="118">
        <v>2</v>
      </c>
      <c r="K22" s="118"/>
      <c r="L22" s="118">
        <v>0</v>
      </c>
      <c r="M22" s="118" t="s">
        <v>74</v>
      </c>
      <c r="N22" s="118">
        <v>0</v>
      </c>
      <c r="O22" s="118">
        <v>1</v>
      </c>
      <c r="P22" s="118">
        <v>0</v>
      </c>
      <c r="Q22" s="118">
        <v>2</v>
      </c>
      <c r="R22" s="118">
        <v>2</v>
      </c>
      <c r="S22" s="118"/>
      <c r="T22" s="118">
        <v>1</v>
      </c>
      <c r="U22" s="118" t="s">
        <v>133</v>
      </c>
      <c r="V22" s="118">
        <v>39</v>
      </c>
      <c r="W22" s="118">
        <v>10</v>
      </c>
      <c r="X22" s="118">
        <v>7</v>
      </c>
      <c r="Y22" s="118">
        <v>2</v>
      </c>
      <c r="Z22" s="118">
        <v>0</v>
      </c>
    </row>
    <row r="23" spans="1:26" ht="26.25" thickBot="1">
      <c r="A23" s="118">
        <v>18</v>
      </c>
      <c r="B23" s="118" t="s">
        <v>72</v>
      </c>
      <c r="C23" s="119" t="s">
        <v>67</v>
      </c>
      <c r="D23" s="120" t="s">
        <v>80</v>
      </c>
      <c r="E23" s="118" t="s">
        <v>134</v>
      </c>
      <c r="F23" s="118">
        <v>6</v>
      </c>
      <c r="G23" s="118">
        <v>1</v>
      </c>
      <c r="H23" s="118">
        <v>0</v>
      </c>
      <c r="I23" s="118">
        <v>0</v>
      </c>
      <c r="J23" s="118">
        <v>0</v>
      </c>
      <c r="K23" s="118"/>
      <c r="L23" s="118">
        <v>0</v>
      </c>
      <c r="M23" s="118">
        <v>0</v>
      </c>
      <c r="N23" s="118">
        <v>0</v>
      </c>
      <c r="O23" s="118"/>
      <c r="P23" s="118">
        <v>0</v>
      </c>
      <c r="Q23" s="118">
        <v>0</v>
      </c>
      <c r="R23" s="118">
        <v>0</v>
      </c>
      <c r="S23" s="118"/>
      <c r="T23" s="118">
        <v>0</v>
      </c>
      <c r="U23" s="118" t="s">
        <v>134</v>
      </c>
      <c r="V23" s="118">
        <v>6</v>
      </c>
      <c r="W23" s="118">
        <v>1</v>
      </c>
      <c r="X23" s="118">
        <v>0</v>
      </c>
      <c r="Y23" s="118">
        <v>2</v>
      </c>
      <c r="Z23" s="118">
        <v>0</v>
      </c>
    </row>
    <row r="24" spans="1:26" ht="26.25" thickBot="1">
      <c r="A24" s="118">
        <v>19</v>
      </c>
      <c r="B24" s="118" t="s">
        <v>72</v>
      </c>
      <c r="C24" s="119" t="s">
        <v>67</v>
      </c>
      <c r="D24" s="120" t="s">
        <v>135</v>
      </c>
      <c r="E24" s="118" t="s">
        <v>136</v>
      </c>
      <c r="F24" s="118">
        <v>12</v>
      </c>
      <c r="G24" s="118">
        <v>1</v>
      </c>
      <c r="H24" s="118">
        <v>3</v>
      </c>
      <c r="I24" s="118">
        <v>0</v>
      </c>
      <c r="J24" s="118">
        <v>0</v>
      </c>
      <c r="K24" s="118"/>
      <c r="L24" s="118">
        <v>0</v>
      </c>
      <c r="M24" s="118" t="s">
        <v>74</v>
      </c>
      <c r="N24" s="118">
        <v>0</v>
      </c>
      <c r="O24" s="118">
        <v>1</v>
      </c>
      <c r="P24" s="118">
        <v>0</v>
      </c>
      <c r="Q24" s="118">
        <v>0</v>
      </c>
      <c r="R24" s="118">
        <v>0</v>
      </c>
      <c r="S24" s="118"/>
      <c r="T24" s="118">
        <v>0</v>
      </c>
      <c r="U24" s="118" t="s">
        <v>137</v>
      </c>
      <c r="V24" s="118">
        <v>12</v>
      </c>
      <c r="W24" s="118">
        <v>2</v>
      </c>
      <c r="X24" s="118">
        <v>3</v>
      </c>
      <c r="Y24" s="118">
        <v>2</v>
      </c>
      <c r="Z24" s="118">
        <v>0</v>
      </c>
    </row>
    <row r="25" spans="1:26" ht="26.25" thickBot="1">
      <c r="A25" s="118">
        <v>20</v>
      </c>
      <c r="B25" s="118" t="s">
        <v>72</v>
      </c>
      <c r="C25" s="119" t="s">
        <v>67</v>
      </c>
      <c r="D25" s="120" t="s">
        <v>138</v>
      </c>
      <c r="E25" s="118" t="s">
        <v>139</v>
      </c>
      <c r="F25" s="118">
        <v>5</v>
      </c>
      <c r="G25" s="118">
        <v>14</v>
      </c>
      <c r="H25" s="118">
        <v>0</v>
      </c>
      <c r="I25" s="118">
        <v>0</v>
      </c>
      <c r="J25" s="118">
        <v>0</v>
      </c>
      <c r="K25" s="118"/>
      <c r="L25" s="118">
        <v>0</v>
      </c>
      <c r="M25" s="118" t="s">
        <v>74</v>
      </c>
      <c r="N25" s="118">
        <v>0</v>
      </c>
      <c r="O25" s="118">
        <v>1</v>
      </c>
      <c r="P25" s="118">
        <v>0</v>
      </c>
      <c r="Q25" s="118" t="s">
        <v>76</v>
      </c>
      <c r="R25" s="118">
        <v>1</v>
      </c>
      <c r="S25" s="118">
        <v>1</v>
      </c>
      <c r="T25" s="118">
        <v>0</v>
      </c>
      <c r="U25" s="118" t="s">
        <v>140</v>
      </c>
      <c r="V25" s="118">
        <v>6</v>
      </c>
      <c r="W25" s="118">
        <v>16</v>
      </c>
      <c r="X25" s="118">
        <v>0</v>
      </c>
      <c r="Y25" s="118">
        <v>3</v>
      </c>
      <c r="Z25" s="118">
        <v>0</v>
      </c>
    </row>
    <row r="26" spans="1:26" ht="39" thickBot="1">
      <c r="A26" s="118">
        <v>21</v>
      </c>
      <c r="B26" s="118" t="s">
        <v>75</v>
      </c>
      <c r="C26" s="119" t="s">
        <v>67</v>
      </c>
      <c r="D26" s="120" t="s">
        <v>141</v>
      </c>
      <c r="E26" s="118">
        <v>0</v>
      </c>
      <c r="F26" s="118"/>
      <c r="G26" s="118"/>
      <c r="H26" s="118">
        <v>0</v>
      </c>
      <c r="I26" s="118">
        <v>0</v>
      </c>
      <c r="J26" s="118">
        <v>0</v>
      </c>
      <c r="K26" s="118"/>
      <c r="L26" s="118">
        <v>0</v>
      </c>
      <c r="M26" s="118">
        <v>0</v>
      </c>
      <c r="N26" s="118">
        <v>0</v>
      </c>
      <c r="O26" s="118"/>
      <c r="P26" s="118">
        <v>0</v>
      </c>
      <c r="Q26" s="118">
        <v>0</v>
      </c>
      <c r="R26" s="118">
        <v>0</v>
      </c>
      <c r="S26" s="118"/>
      <c r="T26" s="118">
        <v>0</v>
      </c>
      <c r="U26" s="118">
        <v>0</v>
      </c>
      <c r="V26" s="118">
        <v>0</v>
      </c>
      <c r="W26" s="118"/>
      <c r="X26" s="118">
        <v>0</v>
      </c>
      <c r="Y26" s="118">
        <v>0</v>
      </c>
      <c r="Z26" s="118">
        <v>0</v>
      </c>
    </row>
    <row r="27" spans="1:26" ht="26.25" thickBot="1">
      <c r="A27" s="118">
        <v>21</v>
      </c>
      <c r="B27" s="118" t="s">
        <v>75</v>
      </c>
      <c r="C27" s="119" t="s">
        <v>67</v>
      </c>
      <c r="D27" s="120" t="s">
        <v>142</v>
      </c>
      <c r="E27" s="118" t="s">
        <v>106</v>
      </c>
      <c r="F27" s="118"/>
      <c r="G27" s="118">
        <v>2</v>
      </c>
      <c r="H27" s="118">
        <v>0</v>
      </c>
      <c r="I27" s="118">
        <v>0</v>
      </c>
      <c r="J27" s="118">
        <v>0</v>
      </c>
      <c r="K27" s="118"/>
      <c r="L27" s="118">
        <v>0</v>
      </c>
      <c r="M27" s="118">
        <v>0</v>
      </c>
      <c r="N27" s="118">
        <v>0</v>
      </c>
      <c r="O27" s="118"/>
      <c r="P27" s="118">
        <v>0</v>
      </c>
      <c r="Q27" s="118">
        <v>0</v>
      </c>
      <c r="R27" s="118">
        <v>0</v>
      </c>
      <c r="S27" s="118"/>
      <c r="T27" s="118">
        <v>0</v>
      </c>
      <c r="U27" s="118" t="s">
        <v>106</v>
      </c>
      <c r="V27" s="118">
        <v>0</v>
      </c>
      <c r="W27" s="118">
        <v>2</v>
      </c>
      <c r="X27" s="118">
        <v>0</v>
      </c>
      <c r="Y27" s="118">
        <v>0</v>
      </c>
      <c r="Z27" s="118">
        <v>0</v>
      </c>
    </row>
    <row r="28" spans="1:26" ht="26.25" thickBot="1">
      <c r="A28" s="118">
        <v>22</v>
      </c>
      <c r="B28" s="118" t="s">
        <v>66</v>
      </c>
      <c r="C28" s="119" t="s">
        <v>67</v>
      </c>
      <c r="D28" s="120" t="s">
        <v>143</v>
      </c>
      <c r="E28" s="118">
        <v>10</v>
      </c>
      <c r="F28" s="118">
        <v>10</v>
      </c>
      <c r="G28" s="118" t="s">
        <v>33</v>
      </c>
      <c r="H28" s="118">
        <v>0</v>
      </c>
      <c r="I28" s="118">
        <v>2</v>
      </c>
      <c r="J28" s="118">
        <v>2</v>
      </c>
      <c r="K28" s="118"/>
      <c r="L28" s="118">
        <v>0</v>
      </c>
      <c r="M28" s="118">
        <v>0</v>
      </c>
      <c r="N28" s="118">
        <v>0</v>
      </c>
      <c r="O28" s="118"/>
      <c r="P28" s="118">
        <v>0</v>
      </c>
      <c r="Q28" s="118" t="s">
        <v>76</v>
      </c>
      <c r="R28" s="118">
        <v>1</v>
      </c>
      <c r="S28" s="118">
        <v>1</v>
      </c>
      <c r="T28" s="118">
        <v>0</v>
      </c>
      <c r="U28" s="118" t="s">
        <v>144</v>
      </c>
      <c r="V28" s="118">
        <v>13</v>
      </c>
      <c r="W28" s="118">
        <v>1</v>
      </c>
      <c r="X28" s="118">
        <v>0</v>
      </c>
      <c r="Y28" s="118">
        <v>1</v>
      </c>
      <c r="Z28" s="118">
        <v>0</v>
      </c>
    </row>
    <row r="29" spans="1:26" ht="39" thickBot="1">
      <c r="A29" s="118">
        <v>22</v>
      </c>
      <c r="B29" s="118" t="s">
        <v>66</v>
      </c>
      <c r="C29" s="119" t="s">
        <v>67</v>
      </c>
      <c r="D29" s="120" t="s">
        <v>145</v>
      </c>
      <c r="E29" s="118">
        <v>18</v>
      </c>
      <c r="F29" s="118">
        <v>18</v>
      </c>
      <c r="G29" s="118"/>
      <c r="H29" s="118">
        <v>0</v>
      </c>
      <c r="I29" s="118">
        <v>0</v>
      </c>
      <c r="J29" s="118">
        <v>0</v>
      </c>
      <c r="K29" s="118"/>
      <c r="L29" s="118">
        <v>0</v>
      </c>
      <c r="M29" s="118">
        <v>0</v>
      </c>
      <c r="N29" s="118">
        <v>0</v>
      </c>
      <c r="O29" s="118"/>
      <c r="P29" s="118">
        <v>0</v>
      </c>
      <c r="Q29" s="118">
        <v>0</v>
      </c>
      <c r="R29" s="118">
        <v>0</v>
      </c>
      <c r="S29" s="118"/>
      <c r="T29" s="118">
        <v>0</v>
      </c>
      <c r="U29" s="118">
        <v>18</v>
      </c>
      <c r="V29" s="118">
        <v>18</v>
      </c>
      <c r="W29" s="118"/>
      <c r="X29" s="118">
        <v>0</v>
      </c>
      <c r="Y29" s="118">
        <v>2</v>
      </c>
      <c r="Z29" s="118">
        <v>0</v>
      </c>
    </row>
    <row r="30" spans="1:26" ht="26.25" thickBot="1">
      <c r="A30" s="118">
        <v>23</v>
      </c>
      <c r="B30" s="118" t="s">
        <v>66</v>
      </c>
      <c r="C30" s="119" t="s">
        <v>146</v>
      </c>
      <c r="D30" s="120" t="s">
        <v>147</v>
      </c>
      <c r="E30" s="118" t="s">
        <v>144</v>
      </c>
      <c r="F30" s="118">
        <v>13</v>
      </c>
      <c r="G30" s="118">
        <v>1</v>
      </c>
      <c r="H30" s="118">
        <v>0</v>
      </c>
      <c r="I30" s="118">
        <v>0</v>
      </c>
      <c r="J30" s="118">
        <v>0</v>
      </c>
      <c r="K30" s="118"/>
      <c r="L30" s="118">
        <v>0</v>
      </c>
      <c r="M30" s="118">
        <v>1</v>
      </c>
      <c r="N30" s="118">
        <v>1</v>
      </c>
      <c r="O30" s="118"/>
      <c r="P30" s="118">
        <v>0</v>
      </c>
      <c r="Q30" s="118">
        <v>1</v>
      </c>
      <c r="R30" s="118">
        <v>1</v>
      </c>
      <c r="S30" s="118"/>
      <c r="T30" s="118">
        <v>0</v>
      </c>
      <c r="U30" s="118" t="s">
        <v>148</v>
      </c>
      <c r="V30" s="118">
        <v>15</v>
      </c>
      <c r="W30" s="118">
        <v>1</v>
      </c>
      <c r="X30" s="118">
        <v>0</v>
      </c>
      <c r="Y30" s="118">
        <v>1</v>
      </c>
      <c r="Z30" s="118">
        <v>0</v>
      </c>
    </row>
    <row r="31" spans="1:26" ht="26.25" thickBot="1">
      <c r="A31" s="118">
        <v>24</v>
      </c>
      <c r="B31" s="118" t="s">
        <v>62</v>
      </c>
      <c r="C31" s="119" t="s">
        <v>63</v>
      </c>
      <c r="D31" s="120" t="s">
        <v>82</v>
      </c>
      <c r="E31" s="118">
        <v>46</v>
      </c>
      <c r="F31" s="118">
        <v>46</v>
      </c>
      <c r="G31" s="118"/>
      <c r="H31" s="118">
        <v>0</v>
      </c>
      <c r="I31" s="118">
        <v>2</v>
      </c>
      <c r="J31" s="118">
        <v>2</v>
      </c>
      <c r="K31" s="118"/>
      <c r="L31" s="118">
        <v>0</v>
      </c>
      <c r="M31" s="118">
        <v>1</v>
      </c>
      <c r="N31" s="118">
        <v>1</v>
      </c>
      <c r="O31" s="118"/>
      <c r="P31" s="118">
        <v>0</v>
      </c>
      <c r="Q31" s="118">
        <v>2</v>
      </c>
      <c r="R31" s="118">
        <v>2</v>
      </c>
      <c r="S31" s="118"/>
      <c r="T31" s="118">
        <v>0</v>
      </c>
      <c r="U31" s="118">
        <v>51</v>
      </c>
      <c r="V31" s="118">
        <v>51</v>
      </c>
      <c r="W31" s="118"/>
      <c r="X31" s="118">
        <v>0</v>
      </c>
      <c r="Y31" s="118">
        <v>4</v>
      </c>
      <c r="Z31" s="118">
        <v>0</v>
      </c>
    </row>
    <row r="32" spans="1:26" ht="39" thickBot="1">
      <c r="A32" s="118">
        <v>25</v>
      </c>
      <c r="B32" s="118" t="s">
        <v>75</v>
      </c>
      <c r="C32" s="119" t="s">
        <v>67</v>
      </c>
      <c r="D32" s="120" t="s">
        <v>149</v>
      </c>
      <c r="E32" s="118" t="s">
        <v>78</v>
      </c>
      <c r="F32" s="118">
        <v>5</v>
      </c>
      <c r="G32" s="118">
        <v>3</v>
      </c>
      <c r="H32" s="118">
        <v>0</v>
      </c>
      <c r="I32" s="118">
        <v>0</v>
      </c>
      <c r="J32" s="118">
        <v>0</v>
      </c>
      <c r="K32" s="118"/>
      <c r="L32" s="118">
        <v>0</v>
      </c>
      <c r="M32" s="118">
        <v>0</v>
      </c>
      <c r="N32" s="118">
        <v>0</v>
      </c>
      <c r="O32" s="118"/>
      <c r="P32" s="118">
        <v>0</v>
      </c>
      <c r="Q32" s="118">
        <v>0</v>
      </c>
      <c r="R32" s="118">
        <v>0</v>
      </c>
      <c r="S32" s="118"/>
      <c r="T32" s="118">
        <v>0</v>
      </c>
      <c r="U32" s="118" t="s">
        <v>78</v>
      </c>
      <c r="V32" s="118">
        <v>5</v>
      </c>
      <c r="W32" s="118">
        <v>3</v>
      </c>
      <c r="X32" s="118">
        <v>0</v>
      </c>
      <c r="Y32" s="118">
        <v>0</v>
      </c>
      <c r="Z32" s="118">
        <v>0</v>
      </c>
    </row>
    <row r="33" spans="1:26" ht="39" thickBot="1">
      <c r="A33" s="118">
        <v>26</v>
      </c>
      <c r="B33" s="118" t="s">
        <v>72</v>
      </c>
      <c r="C33" s="119" t="s">
        <v>63</v>
      </c>
      <c r="D33" s="120" t="s">
        <v>150</v>
      </c>
      <c r="E33" s="118" t="s">
        <v>151</v>
      </c>
      <c r="F33" s="118">
        <v>26</v>
      </c>
      <c r="G33" s="118">
        <v>4</v>
      </c>
      <c r="H33" s="118">
        <v>4</v>
      </c>
      <c r="I33" s="118">
        <v>1</v>
      </c>
      <c r="J33" s="118">
        <v>1</v>
      </c>
      <c r="K33" s="118"/>
      <c r="L33" s="118">
        <v>0</v>
      </c>
      <c r="M33" s="118">
        <v>1</v>
      </c>
      <c r="N33" s="118">
        <v>1</v>
      </c>
      <c r="O33" s="118"/>
      <c r="P33" s="118">
        <v>0</v>
      </c>
      <c r="Q33" s="118">
        <v>1</v>
      </c>
      <c r="R33" s="118">
        <v>1</v>
      </c>
      <c r="S33" s="118"/>
      <c r="T33" s="118">
        <v>0</v>
      </c>
      <c r="U33" s="118" t="s">
        <v>68</v>
      </c>
      <c r="V33" s="118">
        <v>29</v>
      </c>
      <c r="W33" s="118">
        <v>4</v>
      </c>
      <c r="X33" s="118">
        <v>4</v>
      </c>
      <c r="Y33" s="118">
        <v>2</v>
      </c>
      <c r="Z33" s="118">
        <v>0</v>
      </c>
    </row>
    <row r="34" spans="1:26" ht="26.25" thickBot="1">
      <c r="A34" s="118">
        <v>27</v>
      </c>
      <c r="B34" s="118" t="s">
        <v>66</v>
      </c>
      <c r="C34" s="119" t="s">
        <v>67</v>
      </c>
      <c r="D34" s="120" t="s">
        <v>152</v>
      </c>
      <c r="E34" s="118" t="s">
        <v>64</v>
      </c>
      <c r="F34" s="118">
        <v>3</v>
      </c>
      <c r="G34" s="118">
        <v>1</v>
      </c>
      <c r="H34" s="118">
        <v>0</v>
      </c>
      <c r="I34" s="118">
        <v>0</v>
      </c>
      <c r="J34" s="118">
        <v>0</v>
      </c>
      <c r="K34" s="118"/>
      <c r="L34" s="118">
        <v>0</v>
      </c>
      <c r="M34" s="118">
        <v>0</v>
      </c>
      <c r="N34" s="118">
        <v>0</v>
      </c>
      <c r="O34" s="118"/>
      <c r="P34" s="118">
        <v>0</v>
      </c>
      <c r="Q34" s="118">
        <v>1</v>
      </c>
      <c r="R34" s="118">
        <v>1</v>
      </c>
      <c r="S34" s="118"/>
      <c r="T34" s="118">
        <v>0</v>
      </c>
      <c r="U34" s="118" t="s">
        <v>65</v>
      </c>
      <c r="V34" s="118">
        <v>4</v>
      </c>
      <c r="W34" s="118">
        <v>1</v>
      </c>
      <c r="X34" s="118">
        <v>0</v>
      </c>
      <c r="Y34" s="118">
        <v>0</v>
      </c>
      <c r="Z34" s="118">
        <v>0</v>
      </c>
    </row>
    <row r="35" spans="1:26" ht="26.25" thickBot="1">
      <c r="A35" s="118">
        <v>27</v>
      </c>
      <c r="B35" s="118" t="s">
        <v>66</v>
      </c>
      <c r="C35" s="119" t="s">
        <v>67</v>
      </c>
      <c r="D35" s="120" t="s">
        <v>153</v>
      </c>
      <c r="E35" s="118" t="s">
        <v>154</v>
      </c>
      <c r="F35" s="118">
        <v>1</v>
      </c>
      <c r="G35" s="118">
        <v>4</v>
      </c>
      <c r="H35" s="118">
        <v>0</v>
      </c>
      <c r="I35" s="118">
        <v>0</v>
      </c>
      <c r="J35" s="118">
        <v>0</v>
      </c>
      <c r="K35" s="118"/>
      <c r="L35" s="118">
        <v>0</v>
      </c>
      <c r="M35" s="118">
        <v>0</v>
      </c>
      <c r="N35" s="118">
        <v>0</v>
      </c>
      <c r="O35" s="118"/>
      <c r="P35" s="118">
        <v>0</v>
      </c>
      <c r="Q35" s="118">
        <v>0</v>
      </c>
      <c r="R35" s="118">
        <v>0</v>
      </c>
      <c r="S35" s="118"/>
      <c r="T35" s="118">
        <v>0</v>
      </c>
      <c r="U35" s="118" t="s">
        <v>154</v>
      </c>
      <c r="V35" s="118">
        <v>1</v>
      </c>
      <c r="W35" s="118">
        <v>4</v>
      </c>
      <c r="X35" s="118">
        <v>0</v>
      </c>
      <c r="Y35" s="118">
        <v>0</v>
      </c>
      <c r="Z35" s="118">
        <v>0</v>
      </c>
    </row>
    <row r="36" spans="1:26" ht="26.25" thickBot="1">
      <c r="A36" s="118">
        <v>28</v>
      </c>
      <c r="B36" s="118" t="s">
        <v>72</v>
      </c>
      <c r="C36" s="119" t="s">
        <v>81</v>
      </c>
      <c r="D36" s="120" t="s">
        <v>155</v>
      </c>
      <c r="E36" s="118" t="s">
        <v>156</v>
      </c>
      <c r="F36" s="118">
        <v>8</v>
      </c>
      <c r="G36" s="118">
        <v>1</v>
      </c>
      <c r="H36" s="118">
        <v>0</v>
      </c>
      <c r="I36" s="118">
        <v>2</v>
      </c>
      <c r="J36" s="118">
        <v>2</v>
      </c>
      <c r="K36" s="118"/>
      <c r="L36" s="118">
        <v>0</v>
      </c>
      <c r="M36" s="118">
        <v>0</v>
      </c>
      <c r="N36" s="118">
        <v>0</v>
      </c>
      <c r="O36" s="118"/>
      <c r="P36" s="118">
        <v>0</v>
      </c>
      <c r="Q36" s="118">
        <v>1</v>
      </c>
      <c r="R36" s="118">
        <v>1</v>
      </c>
      <c r="S36" s="118"/>
      <c r="T36" s="118">
        <v>0</v>
      </c>
      <c r="U36" s="118" t="s">
        <v>157</v>
      </c>
      <c r="V36" s="118">
        <v>11</v>
      </c>
      <c r="W36" s="118">
        <v>1</v>
      </c>
      <c r="X36" s="118">
        <v>0</v>
      </c>
      <c r="Y36" s="118">
        <v>0</v>
      </c>
      <c r="Z36" s="118">
        <v>0</v>
      </c>
    </row>
    <row r="37" spans="1:26" ht="29.25" thickBot="1">
      <c r="A37" s="118">
        <v>29</v>
      </c>
      <c r="B37" s="118" t="s">
        <v>72</v>
      </c>
      <c r="C37" s="119" t="s">
        <v>67</v>
      </c>
      <c r="D37" s="135" t="s">
        <v>158</v>
      </c>
      <c r="E37" s="118">
        <v>0</v>
      </c>
      <c r="F37" s="118"/>
      <c r="G37" s="118"/>
      <c r="H37" s="118">
        <v>0</v>
      </c>
      <c r="I37" s="118">
        <v>0</v>
      </c>
      <c r="J37" s="118"/>
      <c r="K37" s="118"/>
      <c r="L37" s="118">
        <v>0</v>
      </c>
      <c r="M37" s="118">
        <v>0</v>
      </c>
      <c r="N37" s="118">
        <v>0</v>
      </c>
      <c r="O37" s="118"/>
      <c r="P37" s="118">
        <v>0</v>
      </c>
      <c r="Q37" s="118">
        <v>0</v>
      </c>
      <c r="R37" s="118">
        <v>0</v>
      </c>
      <c r="S37" s="118"/>
      <c r="T37" s="118">
        <v>0</v>
      </c>
      <c r="U37" s="118">
        <v>0</v>
      </c>
      <c r="V37" s="118">
        <v>0</v>
      </c>
      <c r="W37" s="118"/>
      <c r="X37" s="118">
        <v>0</v>
      </c>
      <c r="Y37" s="118">
        <v>0</v>
      </c>
      <c r="Z37" s="118">
        <v>0</v>
      </c>
    </row>
    <row r="38" spans="1:26" ht="39" thickBot="1">
      <c r="A38" s="118">
        <v>29</v>
      </c>
      <c r="B38" s="118" t="s">
        <v>72</v>
      </c>
      <c r="C38" s="119" t="s">
        <v>81</v>
      </c>
      <c r="D38" s="120" t="s">
        <v>159</v>
      </c>
      <c r="E38" s="118">
        <v>9</v>
      </c>
      <c r="F38" s="118">
        <v>9</v>
      </c>
      <c r="G38" s="118"/>
      <c r="H38" s="118">
        <v>0</v>
      </c>
      <c r="I38" s="118">
        <v>0</v>
      </c>
      <c r="J38" s="118"/>
      <c r="K38" s="118"/>
      <c r="L38" s="118">
        <v>0</v>
      </c>
      <c r="M38" s="118">
        <v>0</v>
      </c>
      <c r="N38" s="118">
        <v>0</v>
      </c>
      <c r="O38" s="118"/>
      <c r="P38" s="118">
        <v>0</v>
      </c>
      <c r="Q38" s="118">
        <v>0</v>
      </c>
      <c r="R38" s="118">
        <v>0</v>
      </c>
      <c r="S38" s="118"/>
      <c r="T38" s="118">
        <v>0</v>
      </c>
      <c r="U38" s="118">
        <v>9</v>
      </c>
      <c r="V38" s="118">
        <v>9</v>
      </c>
      <c r="W38" s="118"/>
      <c r="X38" s="118">
        <v>0</v>
      </c>
      <c r="Y38" s="118">
        <v>0</v>
      </c>
      <c r="Z38" s="118">
        <v>0</v>
      </c>
    </row>
    <row r="39" spans="1:26" ht="26.25" thickBot="1">
      <c r="A39" s="118">
        <v>32</v>
      </c>
      <c r="B39" s="118" t="s">
        <v>66</v>
      </c>
      <c r="C39" s="119" t="s">
        <v>67</v>
      </c>
      <c r="D39" s="120" t="s">
        <v>160</v>
      </c>
      <c r="E39" s="118">
        <v>4</v>
      </c>
      <c r="F39" s="118">
        <v>4</v>
      </c>
      <c r="G39" s="118"/>
      <c r="H39" s="118">
        <v>0</v>
      </c>
      <c r="I39" s="118">
        <v>0</v>
      </c>
      <c r="J39" s="118"/>
      <c r="K39" s="118"/>
      <c r="L39" s="118">
        <v>0</v>
      </c>
      <c r="M39" s="118">
        <v>0</v>
      </c>
      <c r="N39" s="118">
        <v>0</v>
      </c>
      <c r="O39" s="118"/>
      <c r="P39" s="118">
        <v>0</v>
      </c>
      <c r="Q39" s="118">
        <v>0</v>
      </c>
      <c r="R39" s="118">
        <v>0</v>
      </c>
      <c r="S39" s="118"/>
      <c r="T39" s="118">
        <v>0</v>
      </c>
      <c r="U39" s="118">
        <v>4</v>
      </c>
      <c r="V39" s="118">
        <v>4</v>
      </c>
      <c r="W39" s="118"/>
      <c r="X39" s="118">
        <v>0</v>
      </c>
      <c r="Y39" s="118">
        <v>0</v>
      </c>
      <c r="Z39" s="118">
        <v>0</v>
      </c>
    </row>
    <row r="40" spans="1:26" ht="39" thickBot="1">
      <c r="A40" s="118">
        <v>33</v>
      </c>
      <c r="B40" s="118" t="s">
        <v>75</v>
      </c>
      <c r="C40" s="119" t="s">
        <v>67</v>
      </c>
      <c r="D40" s="120" t="s">
        <v>161</v>
      </c>
      <c r="E40" s="118" t="s">
        <v>162</v>
      </c>
      <c r="F40" s="118">
        <v>12</v>
      </c>
      <c r="G40" s="118">
        <v>6</v>
      </c>
      <c r="H40" s="118">
        <v>1</v>
      </c>
      <c r="I40" s="118">
        <v>0</v>
      </c>
      <c r="J40" s="118"/>
      <c r="K40" s="118"/>
      <c r="L40" s="118">
        <v>0</v>
      </c>
      <c r="M40" s="118">
        <v>0</v>
      </c>
      <c r="N40" s="118"/>
      <c r="O40" s="118"/>
      <c r="P40" s="118">
        <v>0</v>
      </c>
      <c r="Q40" s="118">
        <v>0</v>
      </c>
      <c r="R40" s="118">
        <v>0</v>
      </c>
      <c r="S40" s="118"/>
      <c r="T40" s="118">
        <v>0</v>
      </c>
      <c r="U40" s="118" t="s">
        <v>162</v>
      </c>
      <c r="V40" s="118">
        <v>12</v>
      </c>
      <c r="W40" s="118">
        <v>6</v>
      </c>
      <c r="X40" s="118">
        <v>1</v>
      </c>
      <c r="Y40" s="118">
        <v>1</v>
      </c>
      <c r="Z40" s="118">
        <v>0</v>
      </c>
    </row>
    <row r="41" spans="1:26" ht="39" thickBot="1">
      <c r="A41" s="118">
        <v>35</v>
      </c>
      <c r="B41" s="118" t="s">
        <v>75</v>
      </c>
      <c r="C41" s="119" t="s">
        <v>67</v>
      </c>
      <c r="D41" s="120" t="s">
        <v>163</v>
      </c>
      <c r="E41" s="118">
        <v>5</v>
      </c>
      <c r="F41" s="118">
        <v>5</v>
      </c>
      <c r="G41" s="118"/>
      <c r="H41" s="118">
        <v>2</v>
      </c>
      <c r="I41" s="118">
        <v>0</v>
      </c>
      <c r="J41" s="118"/>
      <c r="K41" s="118"/>
      <c r="L41" s="118">
        <v>0</v>
      </c>
      <c r="M41" s="118">
        <v>0</v>
      </c>
      <c r="N41" s="118"/>
      <c r="O41" s="118"/>
      <c r="P41" s="118">
        <v>0</v>
      </c>
      <c r="Q41" s="118">
        <v>0</v>
      </c>
      <c r="R41" s="118">
        <v>0</v>
      </c>
      <c r="S41" s="118"/>
      <c r="T41" s="118">
        <v>0</v>
      </c>
      <c r="U41" s="118">
        <v>5</v>
      </c>
      <c r="V41" s="118">
        <v>5</v>
      </c>
      <c r="W41" s="118"/>
      <c r="X41" s="118">
        <v>2</v>
      </c>
      <c r="Y41" s="118">
        <v>1</v>
      </c>
      <c r="Z41" s="118">
        <v>0</v>
      </c>
    </row>
    <row r="42" spans="1:26" ht="26.25" thickBot="1">
      <c r="A42" s="118">
        <v>37</v>
      </c>
      <c r="B42" s="118" t="s">
        <v>72</v>
      </c>
      <c r="C42" s="119" t="s">
        <v>67</v>
      </c>
      <c r="D42" s="120" t="s">
        <v>164</v>
      </c>
      <c r="E42" s="118">
        <v>6</v>
      </c>
      <c r="F42" s="118">
        <v>6</v>
      </c>
      <c r="G42" s="118"/>
      <c r="H42" s="118">
        <v>2</v>
      </c>
      <c r="I42" s="118">
        <v>0</v>
      </c>
      <c r="J42" s="118"/>
      <c r="K42" s="118"/>
      <c r="L42" s="118">
        <v>0</v>
      </c>
      <c r="M42" s="118">
        <v>0</v>
      </c>
      <c r="N42" s="118"/>
      <c r="O42" s="118"/>
      <c r="P42" s="118">
        <v>0</v>
      </c>
      <c r="Q42" s="118">
        <v>0</v>
      </c>
      <c r="R42" s="118">
        <v>0</v>
      </c>
      <c r="S42" s="118"/>
      <c r="T42" s="118">
        <v>0</v>
      </c>
      <c r="U42" s="118">
        <v>6</v>
      </c>
      <c r="V42" s="118">
        <v>6</v>
      </c>
      <c r="W42" s="118"/>
      <c r="X42" s="118">
        <v>2</v>
      </c>
      <c r="Y42" s="118">
        <v>1</v>
      </c>
      <c r="Z42" s="118">
        <v>0</v>
      </c>
    </row>
    <row r="44" spans="6:26" ht="12.75">
      <c r="F44" s="136">
        <f>SUM(F3:F42)</f>
        <v>506</v>
      </c>
      <c r="G44" s="136">
        <f aca="true" t="shared" si="0" ref="G44:Z44">SUM(G3:G42)</f>
        <v>119</v>
      </c>
      <c r="H44" s="136">
        <f t="shared" si="0"/>
        <v>47</v>
      </c>
      <c r="I44">
        <f t="shared" si="0"/>
        <v>22</v>
      </c>
      <c r="J44" s="136">
        <f t="shared" si="0"/>
        <v>22</v>
      </c>
      <c r="K44" s="136">
        <f t="shared" si="0"/>
        <v>4</v>
      </c>
      <c r="L44" s="136">
        <f t="shared" si="0"/>
        <v>3</v>
      </c>
      <c r="M44">
        <f t="shared" si="0"/>
        <v>11</v>
      </c>
      <c r="N44" s="136">
        <f t="shared" si="0"/>
        <v>11</v>
      </c>
      <c r="O44" s="136">
        <f t="shared" si="0"/>
        <v>3</v>
      </c>
      <c r="P44" s="136">
        <f t="shared" si="0"/>
        <v>1</v>
      </c>
      <c r="Q44">
        <f t="shared" si="0"/>
        <v>19</v>
      </c>
      <c r="R44" s="136">
        <f t="shared" si="0"/>
        <v>22</v>
      </c>
      <c r="S44" s="136">
        <f t="shared" si="0"/>
        <v>4</v>
      </c>
      <c r="T44" s="136">
        <f t="shared" si="0"/>
        <v>1</v>
      </c>
      <c r="U44">
        <f t="shared" si="0"/>
        <v>159</v>
      </c>
      <c r="V44" s="136">
        <f t="shared" si="0"/>
        <v>561</v>
      </c>
      <c r="W44" s="136">
        <f t="shared" si="0"/>
        <v>129</v>
      </c>
      <c r="X44" s="136">
        <f t="shared" si="0"/>
        <v>52</v>
      </c>
      <c r="Y44">
        <f t="shared" si="0"/>
        <v>52</v>
      </c>
      <c r="Z44">
        <f t="shared" si="0"/>
        <v>1</v>
      </c>
    </row>
  </sheetData>
  <sheetProtection/>
  <mergeCells count="10">
    <mergeCell ref="M1:P1"/>
    <mergeCell ref="Q1:T1"/>
    <mergeCell ref="U1:X1"/>
    <mergeCell ref="Y1:Z1"/>
    <mergeCell ref="A1:A2"/>
    <mergeCell ref="B1:B2"/>
    <mergeCell ref="C1:C2"/>
    <mergeCell ref="D1:D2"/>
    <mergeCell ref="E1:H1"/>
    <mergeCell ref="I1:L1"/>
  </mergeCells>
  <hyperlinks>
    <hyperlink ref="E1" r:id="rId1" tooltip="2012–13 Football League Two" display="https://en.wikipedia.org/wiki/2012%E2%80%9313_Football_League_Two"/>
    <hyperlink ref="I1" r:id="rId2" tooltip="2012–13 FA Cup" display="https://en.wikipedia.org/wiki/2012%E2%80%9313_FA_Cup"/>
    <hyperlink ref="M1" r:id="rId3" tooltip="2012–13 Football League Cup" display="https://en.wikipedia.org/wiki/2012%E2%80%9313_Football_League_Cup"/>
    <hyperlink ref="Q1" r:id="rId4" tooltip="2012–13 Football League Trophy" display="https://en.wikipedia.org/wiki/2012%E2%80%9313_Football_League_Trophy"/>
    <hyperlink ref="Y1" r:id="rId5" display="https://en.wikipedia.org/wiki/2012%E2%80%9313_York_City_F.C._season#cite_note-186"/>
    <hyperlink ref="C3" r:id="rId6" tooltip="England" display="https://en.wikipedia.org/wiki/England"/>
    <hyperlink ref="D3" r:id="rId7" tooltip="Paul Musselwhite" display="https://en.wikipedia.org/wiki/Paul_Musselwhite"/>
    <hyperlink ref="C4" r:id="rId8" tooltip="England" display="https://en.wikipedia.org/wiki/England"/>
    <hyperlink ref="D4" r:id="rId9" tooltip="Arron Jameson" display="https://en.wikipedia.org/wiki/Arron_Jameson"/>
    <hyperlink ref="C5" r:id="rId10" tooltip="Republic of Ireland" display="https://en.wikipedia.org/wiki/Republic_of_Ireland"/>
    <hyperlink ref="D5" r:id="rId11" tooltip="Lanre Oyebanjo" display="https://en.wikipedia.org/wiki/Lanre_Oyebanjo"/>
    <hyperlink ref="C6" r:id="rId12" tooltip="England" display="https://en.wikipedia.org/wiki/England"/>
    <hyperlink ref="D6" r:id="rId13" tooltip="Danny Blanchett" display="https://en.wikipedia.org/wiki/Danny_Blanchett"/>
    <hyperlink ref="C7" r:id="rId14" tooltip="England" display="https://en.wikipedia.org/wiki/England"/>
    <hyperlink ref="D7" r:id="rId15" tooltip="Chris Smith (footballer, born 1981)" display="https://en.wikipedia.org/wiki/Chris_Smith_(footballer,_born_1981)"/>
    <hyperlink ref="C8" r:id="rId16" tooltip="England" display="https://en.wikipedia.org/wiki/England"/>
    <hyperlink ref="D8" r:id="rId17" tooltip="David McGurk" display="https://en.wikipedia.org/wiki/David_McGurk"/>
    <hyperlink ref="C9" r:id="rId18" tooltip="Wales" display="https://en.wikipedia.org/wiki/Wales"/>
    <hyperlink ref="D9" r:id="rId19" tooltip="Daniel Parslow" display="https://en.wikipedia.org/wiki/Daniel_Parslow"/>
    <hyperlink ref="C10" r:id="rId20" tooltip="Wales" display="https://en.wikipedia.org/wiki/Wales"/>
    <hyperlink ref="D10" r:id="rId21" tooltip="Jamie Reed (footballer)" display="https://en.wikipedia.org/wiki/Jamie_Reed_(footballer)"/>
    <hyperlink ref="C11" r:id="rId22" tooltip="England" display="https://en.wikipedia.org/wiki/England"/>
    <hyperlink ref="D11" r:id="rId23" tooltip="Scott Kerr" display="https://en.wikipedia.org/wiki/Scott_Kerr"/>
    <hyperlink ref="C12" r:id="rId24" tooltip="England" display="https://en.wikipedia.org/wiki/England"/>
    <hyperlink ref="D12" r:id="rId25" tooltip="Jason Walker (footballer)" display="https://en.wikipedia.org/wiki/Jason_Walker_(footballer)"/>
    <hyperlink ref="C13" r:id="rId26" tooltip="England" display="https://en.wikipedia.org/wiki/England"/>
    <hyperlink ref="D13" r:id="rId27" tooltip="Ashley Chambers" display="https://en.wikipedia.org/wiki/Ashley_Chambers"/>
    <hyperlink ref="C14" r:id="rId28" tooltip="England" display="https://en.wikipedia.org/wiki/England"/>
    <hyperlink ref="D14" r:id="rId29" tooltip="Michael Coulson (footballer)" display="https://en.wikipedia.org/wiki/Michael_Coulson_(footballer)"/>
    <hyperlink ref="C15" r:id="rId30" tooltip="England" display="https://en.wikipedia.org/wiki/England"/>
    <hyperlink ref="D15" r:id="rId31" tooltip="Lee Bullock" display="https://en.wikipedia.org/wiki/Lee_Bullock"/>
    <hyperlink ref="C16" r:id="rId32" tooltip="England" display="https://en.wikipedia.org/wiki/England"/>
    <hyperlink ref="D16" r:id="rId33" tooltip="Jonathan Smith (footballer, born 1986)" display="https://en.wikipedia.org/wiki/Jonathan_Smith_(footballer,_born_1986)"/>
    <hyperlink ref="C17" r:id="rId34" tooltip="Northern Ireland" display="https://en.wikipedia.org/wiki/Northern_Ireland"/>
    <hyperlink ref="D17" r:id="rId35" tooltip="David McDaid" display="https://en.wikipedia.org/wiki/David_McDaid"/>
    <hyperlink ref="C18" r:id="rId36" tooltip="England" display="https://en.wikipedia.org/wiki/England"/>
    <hyperlink ref="D18" r:id="rId37" tooltip="Oli Johnson" display="https://en.wikipedia.org/wiki/Oli_Johnson"/>
    <hyperlink ref="C19" r:id="rId38" tooltip="Northern Ireland" display="https://en.wikipedia.org/wiki/Northern_Ireland"/>
    <hyperlink ref="D19" r:id="rId39" tooltip="Josh Carson" display="https://en.wikipedia.org/wiki/Josh_Carson"/>
    <hyperlink ref="C20" r:id="rId40" tooltip="England" display="https://en.wikipedia.org/wiki/England"/>
    <hyperlink ref="D20" r:id="rId41" tooltip="John McReady" display="https://en.wikipedia.org/wiki/John_McReady"/>
    <hyperlink ref="C21" r:id="rId42" tooltip="England" display="https://en.wikipedia.org/wiki/England"/>
    <hyperlink ref="D21" r:id="rId43" tooltip="Jamal Fyfield" display="https://en.wikipedia.org/wiki/Jamal_Fyfield"/>
    <hyperlink ref="C22" r:id="rId44" tooltip="England" display="https://en.wikipedia.org/wiki/England"/>
    <hyperlink ref="D22" r:id="rId45" tooltip="Matty Blair" display="https://en.wikipedia.org/wiki/Matty_Blair"/>
    <hyperlink ref="C23" r:id="rId46" tooltip="England" display="https://en.wikipedia.org/wiki/England"/>
    <hyperlink ref="D23" r:id="rId47" tooltip="Tom Platt" display="https://en.wikipedia.org/wiki/Tom_Platt"/>
    <hyperlink ref="C24" r:id="rId48" tooltip="England" display="https://en.wikipedia.org/wiki/England"/>
    <hyperlink ref="D24" r:id="rId49" tooltip="Michael Potts (footballer)" display="https://en.wikipedia.org/wiki/Michael_Potts_(footballer)"/>
    <hyperlink ref="C25" r:id="rId50" tooltip="England" display="https://en.wikipedia.org/wiki/England"/>
    <hyperlink ref="D25" r:id="rId51" tooltip="Jon Challinor" display="https://en.wikipedia.org/wiki/Jon_Challinor"/>
    <hyperlink ref="C26" r:id="rId52" tooltip="England" display="https://en.wikipedia.org/wiki/England"/>
    <hyperlink ref="D26" r:id="rId53" tooltip="Liam Henderson (English footballer)" display="https://en.wikipedia.org/wiki/Liam_Henderson_(English_footballer)"/>
    <hyperlink ref="C27" r:id="rId54" tooltip="England" display="https://en.wikipedia.org/wiki/England"/>
    <hyperlink ref="D27" r:id="rId55" tooltip="Ben Everson" display="https://en.wikipedia.org/wiki/Ben_Everson"/>
    <hyperlink ref="C28" r:id="rId56" tooltip="England" display="https://en.wikipedia.org/wiki/England"/>
    <hyperlink ref="D28" r:id="rId57" tooltip="Clarke Carlisle" display="https://en.wikipedia.org/wiki/Clarke_Carlisle"/>
    <hyperlink ref="C29" r:id="rId58" tooltip="England" display="https://en.wikipedia.org/wiki/England"/>
    <hyperlink ref="D29" r:id="rId59" tooltip="Jack O'Connell (English footballer)" display="https://en.wikipedia.org/wiki/Jack_O%27Connell_(English_footballer)"/>
    <hyperlink ref="C30" r:id="rId60" tooltip="Scotland" display="https://en.wikipedia.org/wiki/Scotland"/>
    <hyperlink ref="D30" r:id="rId61" tooltip="Chris Doig" display="https://en.wikipedia.org/wiki/Chris_Doig"/>
    <hyperlink ref="C31" r:id="rId62" tooltip="Northern Ireland" display="https://en.wikipedia.org/wiki/Northern_Ireland"/>
    <hyperlink ref="D31" r:id="rId63" tooltip="Michael Ingham (footballer)" display="https://en.wikipedia.org/wiki/Michael_Ingham_(footballer)"/>
    <hyperlink ref="C32" r:id="rId64" tooltip="England" display="https://en.wikipedia.org/wiki/England"/>
    <hyperlink ref="D32" r:id="rId65" tooltip="Michael Rankine" display="https://en.wikipedia.org/wiki/Michael_Rankine"/>
    <hyperlink ref="C33" r:id="rId66" tooltip="Northern Ireland" display="https://en.wikipedia.org/wiki/Northern_Ireland"/>
    <hyperlink ref="D33" r:id="rId67" tooltip="Paddy McLaughlin (footballer, born 1991)" display="https://en.wikipedia.org/wiki/Paddy_McLaughlin_(footballer,_born_1991)"/>
    <hyperlink ref="C34" r:id="rId68" tooltip="England" display="https://en.wikipedia.org/wiki/England"/>
    <hyperlink ref="D34" r:id="rId69" tooltip="Charlie Taylor (footballer, born 1993)" display="https://en.wikipedia.org/wiki/Charlie_Taylor_(footballer,_born_1993)"/>
    <hyperlink ref="C35" r:id="rId70" tooltip="England" display="https://en.wikipedia.org/wiki/England"/>
    <hyperlink ref="D35" r:id="rId71" tooltip="Tom Allan (footballer)" display="https://en.wikipedia.org/wiki/Tom_Allan_(footballer)"/>
    <hyperlink ref="C36" r:id="rId72" tooltip="Republic of Ireland" display="https://en.wikipedia.org/wiki/Republic_of_Ireland"/>
    <hyperlink ref="D36" r:id="rId73" tooltip="Daniel Kearns (footballer)" display="https://en.wikipedia.org/wiki/Daniel_Kearns_(footballer)"/>
    <hyperlink ref="C37" r:id="rId74" tooltip="England" display="https://en.wikipedia.org/wiki/England"/>
    <hyperlink ref="C38" r:id="rId75" tooltip="Republic of Ireland" display="https://en.wikipedia.org/wiki/Republic_of_Ireland"/>
    <hyperlink ref="D38" r:id="rId76" tooltip="John McGrath (Irish footballer)" display="https://en.wikipedia.org/wiki/John_McGrath_(Irish_footballer)"/>
    <hyperlink ref="C39" r:id="rId77" tooltip="England" display="https://en.wikipedia.org/wiki/England"/>
    <hyperlink ref="D39" r:id="rId78" tooltip="Curtis Obeng" display="https://en.wikipedia.org/wiki/Curtis_Obeng"/>
    <hyperlink ref="C40" r:id="rId79" tooltip="England" display="https://en.wikipedia.org/wiki/England"/>
    <hyperlink ref="D40" r:id="rId80" tooltip="Alex Rodman" display="https://en.wikipedia.org/wiki/Alex_Rodman"/>
    <hyperlink ref="C41" r:id="rId81" tooltip="England" display="https://en.wikipedia.org/wiki/England"/>
    <hyperlink ref="D41" r:id="rId82" tooltip="Richard Cresswell" display="https://en.wikipedia.org/wiki/Richard_Cresswell"/>
    <hyperlink ref="C42" r:id="rId83" tooltip="England" display="https://en.wikipedia.org/wiki/England"/>
    <hyperlink ref="D42" r:id="rId84" tooltip="Adam Reed (footballer, born 1991)" display="https://en.wikipedia.org/wiki/Adam_Reed_(footballer,_born_1991)"/>
  </hyperlinks>
  <printOptions/>
  <pageMargins left="0.7" right="0.7" top="0.75" bottom="0.75" header="0.3" footer="0.3"/>
  <pageSetup orientation="portrait" paperSize="9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Chris Forth</cp:lastModifiedBy>
  <cp:lastPrinted>2022-06-11T13:06:29Z</cp:lastPrinted>
  <dcterms:created xsi:type="dcterms:W3CDTF">2004-09-09T08:55:33Z</dcterms:created>
  <dcterms:modified xsi:type="dcterms:W3CDTF">2023-10-27T14:38:42Z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christopher.forth.external@atos.net</vt:lpwstr>
  </property>
  <property fmtid="{D5CDD505-2E9C-101B-9397-08002B2CF9AE}" pid="5" name="MSIP_Label_112e00b9-34e2-4b26-a577-af1fd0f9f7ee_SetDate">
    <vt:lpwstr>2021-03-10T17:56:53.7675782Z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da3383c3-ad33-4d68-84ea-b12d2b86f5ad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christopher.forth.external@atos.net</vt:lpwstr>
  </property>
  <property fmtid="{D5CDD505-2E9C-101B-9397-08002B2CF9AE}" pid="13" name="MSIP_Label_e463cba9-5f6c-478d-9329-7b2295e4e8ed_SetDate">
    <vt:lpwstr>2021-03-10T17:56:53.7675782Z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da3383c3-ad33-4d68-84ea-b12d2b86f5ad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</Properties>
</file>